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A817623B-431C-4B5B-B1FB-33A41FE3559E}" xr6:coauthVersionLast="40" xr6:coauthVersionMax="40" xr10:uidLastSave="{00000000-0000-0000-0000-000000000000}"/>
  <bookViews>
    <workbookView xWindow="240" yWindow="225" windowWidth="14805" windowHeight="7890" xr2:uid="{00000000-000D-0000-FFFF-FFFF00000000}"/>
  </bookViews>
  <sheets>
    <sheet name="Лист1" sheetId="1" r:id="rId1"/>
    <sheet name="117" sheetId="2" r:id="rId2"/>
  </sheets>
  <calcPr calcId="191029" refMode="R1C1"/>
</workbook>
</file>

<file path=xl/calcChain.xml><?xml version="1.0" encoding="utf-8"?>
<calcChain xmlns="http://schemas.openxmlformats.org/spreadsheetml/2006/main">
  <c r="G55" i="1" l="1"/>
  <c r="F55" i="1"/>
  <c r="F56" i="1"/>
  <c r="H36" i="1"/>
  <c r="F12" i="1"/>
  <c r="G228" i="1" l="1"/>
  <c r="G227" i="1"/>
  <c r="G226" i="1"/>
  <c r="F228" i="1"/>
  <c r="F227" i="1"/>
  <c r="F226" i="1"/>
  <c r="F225" i="1"/>
  <c r="G223" i="1"/>
  <c r="G222" i="1"/>
  <c r="G221" i="1"/>
  <c r="F223" i="1"/>
  <c r="F222" i="1"/>
  <c r="F221" i="1"/>
  <c r="G220" i="1"/>
  <c r="F220" i="1"/>
  <c r="F208" i="1"/>
  <c r="G217" i="1"/>
  <c r="G216" i="1"/>
  <c r="G215" i="1"/>
  <c r="F217" i="1"/>
  <c r="F216" i="1"/>
  <c r="F215" i="1"/>
  <c r="G214" i="1"/>
  <c r="F214" i="1"/>
  <c r="G212" i="1"/>
  <c r="G211" i="1"/>
  <c r="F212" i="1"/>
  <c r="F211" i="1"/>
  <c r="G210" i="1"/>
  <c r="F210" i="1"/>
  <c r="F198" i="1"/>
  <c r="G207" i="1"/>
  <c r="G206" i="1"/>
  <c r="F207" i="1"/>
  <c r="F206" i="1"/>
  <c r="G205" i="1"/>
  <c r="F205" i="1"/>
  <c r="F204" i="1" s="1"/>
  <c r="G203" i="1"/>
  <c r="F203" i="1"/>
  <c r="G202" i="1"/>
  <c r="G201" i="1"/>
  <c r="G200" i="1"/>
  <c r="F202" i="1"/>
  <c r="F201" i="1"/>
  <c r="F200" i="1"/>
  <c r="F199" i="1" s="1"/>
  <c r="G197" i="1"/>
  <c r="G196" i="1"/>
  <c r="G195" i="1"/>
  <c r="G194" i="1"/>
  <c r="F197" i="1"/>
  <c r="F196" i="1"/>
  <c r="F195" i="1"/>
  <c r="F193" i="1" s="1"/>
  <c r="F192" i="1" s="1"/>
  <c r="F194" i="1"/>
  <c r="F154" i="1"/>
  <c r="G190" i="1"/>
  <c r="G189" i="1"/>
  <c r="F191" i="1"/>
  <c r="F190" i="1"/>
  <c r="F189" i="1"/>
  <c r="G188" i="1"/>
  <c r="G187" i="1"/>
  <c r="F188" i="1"/>
  <c r="F187" i="1"/>
  <c r="G186" i="1"/>
  <c r="G185" i="1"/>
  <c r="F186" i="1"/>
  <c r="F185" i="1"/>
  <c r="G184" i="1"/>
  <c r="G183" i="1"/>
  <c r="F184" i="1"/>
  <c r="F183" i="1"/>
  <c r="G182" i="1"/>
  <c r="F182" i="1"/>
  <c r="G181" i="1"/>
  <c r="G180" i="1"/>
  <c r="F181" i="1"/>
  <c r="F180" i="1"/>
  <c r="G179" i="1"/>
  <c r="F179" i="1"/>
  <c r="F178" i="1"/>
  <c r="F177" i="1"/>
  <c r="F176" i="1"/>
  <c r="G172" i="1"/>
  <c r="G175" i="1"/>
  <c r="F175" i="1"/>
  <c r="F174" i="1"/>
  <c r="F173" i="1"/>
  <c r="F172" i="1"/>
  <c r="G171" i="1"/>
  <c r="F171" i="1"/>
  <c r="G169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G155" i="1"/>
  <c r="F155" i="1"/>
  <c r="G146" i="1"/>
  <c r="F146" i="1"/>
  <c r="G125" i="1"/>
  <c r="G124" i="1" s="1"/>
  <c r="F124" i="1"/>
  <c r="G102" i="1"/>
  <c r="F102" i="1"/>
  <c r="F93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4" i="1"/>
  <c r="F144" i="1"/>
  <c r="F143" i="1"/>
  <c r="F142" i="1"/>
  <c r="G141" i="1"/>
  <c r="F141" i="1"/>
  <c r="F140" i="1"/>
  <c r="F139" i="1"/>
  <c r="G138" i="1"/>
  <c r="F138" i="1"/>
  <c r="G136" i="1"/>
  <c r="F137" i="1"/>
  <c r="F136" i="1"/>
  <c r="F135" i="1"/>
  <c r="G134" i="1"/>
  <c r="F134" i="1"/>
  <c r="G133" i="1"/>
  <c r="F133" i="1"/>
  <c r="G132" i="1"/>
  <c r="F132" i="1"/>
  <c r="G131" i="1"/>
  <c r="F131" i="1"/>
  <c r="F130" i="1"/>
  <c r="F129" i="1"/>
  <c r="G128" i="1"/>
  <c r="F128" i="1"/>
  <c r="G129" i="1"/>
  <c r="G130" i="1"/>
  <c r="G127" i="1"/>
  <c r="F127" i="1"/>
  <c r="G126" i="1"/>
  <c r="F126" i="1"/>
  <c r="F125" i="1"/>
  <c r="G120" i="1"/>
  <c r="G123" i="1"/>
  <c r="G122" i="1"/>
  <c r="F123" i="1"/>
  <c r="F122" i="1"/>
  <c r="F121" i="1"/>
  <c r="F120" i="1"/>
  <c r="F119" i="1"/>
  <c r="F118" i="1"/>
  <c r="F117" i="1"/>
  <c r="G117" i="1"/>
  <c r="G118" i="1"/>
  <c r="G119" i="1"/>
  <c r="G121" i="1"/>
  <c r="G116" i="1"/>
  <c r="F116" i="1"/>
  <c r="G115" i="1"/>
  <c r="G114" i="1"/>
  <c r="G113" i="1"/>
  <c r="F115" i="1"/>
  <c r="F114" i="1"/>
  <c r="F113" i="1"/>
  <c r="G112" i="1"/>
  <c r="F112" i="1"/>
  <c r="G111" i="1"/>
  <c r="F111" i="1"/>
  <c r="F107" i="1"/>
  <c r="F106" i="1"/>
  <c r="F105" i="1"/>
  <c r="F104" i="1"/>
  <c r="F103" i="1"/>
  <c r="G101" i="1"/>
  <c r="F101" i="1"/>
  <c r="G100" i="1"/>
  <c r="F100" i="1"/>
  <c r="G99" i="1"/>
  <c r="F99" i="1"/>
  <c r="G98" i="1"/>
  <c r="F98" i="1"/>
  <c r="G96" i="1"/>
  <c r="G97" i="1" s="1"/>
  <c r="F96" i="1"/>
  <c r="G95" i="1"/>
  <c r="F95" i="1"/>
  <c r="G94" i="1"/>
  <c r="F94" i="1"/>
  <c r="G93" i="1"/>
  <c r="G92" i="1"/>
  <c r="F92" i="1"/>
  <c r="G91" i="1"/>
  <c r="F91" i="1"/>
  <c r="G90" i="1"/>
  <c r="F90" i="1"/>
  <c r="F89" i="1"/>
  <c r="F88" i="1"/>
  <c r="F87" i="1"/>
  <c r="H87" i="1" s="1"/>
  <c r="G86" i="1"/>
  <c r="H86" i="1" s="1"/>
  <c r="F86" i="1"/>
  <c r="G85" i="1"/>
  <c r="F85" i="1"/>
  <c r="G84" i="1"/>
  <c r="F84" i="1"/>
  <c r="F83" i="1"/>
  <c r="F82" i="1"/>
  <c r="F81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3" i="1"/>
  <c r="F66" i="1"/>
  <c r="F67" i="1"/>
  <c r="G62" i="1"/>
  <c r="F62" i="1"/>
  <c r="F63" i="1"/>
  <c r="G61" i="1"/>
  <c r="F61" i="1"/>
  <c r="G60" i="1"/>
  <c r="F60" i="1"/>
  <c r="G59" i="1"/>
  <c r="F59" i="1"/>
  <c r="H59" i="1" s="1"/>
  <c r="G58" i="1"/>
  <c r="H58" i="1" s="1"/>
  <c r="F58" i="1"/>
  <c r="G57" i="1"/>
  <c r="F57" i="1"/>
  <c r="G51" i="1"/>
  <c r="G50" i="1"/>
  <c r="F50" i="1"/>
  <c r="G46" i="1"/>
  <c r="G47" i="1"/>
  <c r="G48" i="1"/>
  <c r="G49" i="1"/>
  <c r="F49" i="1"/>
  <c r="G45" i="1"/>
  <c r="F45" i="1"/>
  <c r="G44" i="1"/>
  <c r="G43" i="1"/>
  <c r="F43" i="1"/>
  <c r="G42" i="1"/>
  <c r="F42" i="1"/>
  <c r="G41" i="1"/>
  <c r="G40" i="1"/>
  <c r="F40" i="1"/>
  <c r="G39" i="1"/>
  <c r="G38" i="1"/>
  <c r="G37" i="1"/>
  <c r="F37" i="1"/>
  <c r="G36" i="1"/>
  <c r="G35" i="1"/>
  <c r="G34" i="1"/>
  <c r="F34" i="1"/>
  <c r="G32" i="1"/>
  <c r="G31" i="1"/>
  <c r="G30" i="1"/>
  <c r="F30" i="1"/>
  <c r="H29" i="1"/>
  <c r="G29" i="1"/>
  <c r="G28" i="1"/>
  <c r="F28" i="1"/>
  <c r="G27" i="1"/>
  <c r="F27" i="1"/>
  <c r="G26" i="1"/>
  <c r="H26" i="1" s="1"/>
  <c r="F26" i="1"/>
  <c r="G25" i="1"/>
  <c r="H25" i="1" s="1"/>
  <c r="G24" i="1"/>
  <c r="F24" i="1"/>
  <c r="G23" i="1"/>
  <c r="H23" i="1" s="1"/>
  <c r="G22" i="1"/>
  <c r="H22" i="1" s="1"/>
  <c r="G21" i="1"/>
  <c r="H21" i="1" s="1"/>
  <c r="G20" i="1"/>
  <c r="F20" i="1"/>
  <c r="G19" i="1"/>
  <c r="H19" i="1" s="1"/>
  <c r="G18" i="1"/>
  <c r="H16" i="1"/>
  <c r="G17" i="1"/>
  <c r="F17" i="1"/>
  <c r="G14" i="1"/>
  <c r="G15" i="1"/>
  <c r="G13" i="1"/>
  <c r="H13" i="1"/>
  <c r="F13" i="1"/>
  <c r="G12" i="1" l="1"/>
  <c r="H123" i="1"/>
  <c r="H122" i="1"/>
  <c r="H85" i="1"/>
  <c r="H20" i="1"/>
  <c r="H120" i="1"/>
  <c r="H95" i="1"/>
  <c r="H24" i="1"/>
  <c r="H17" i="1"/>
  <c r="H181" i="1" l="1"/>
  <c r="H137" i="1"/>
  <c r="H180" i="1" l="1"/>
  <c r="H179" i="1"/>
  <c r="H136" i="1" l="1"/>
  <c r="H135" i="1"/>
  <c r="H113" i="1"/>
  <c r="H105" i="1"/>
  <c r="H79" i="1"/>
  <c r="H78" i="1"/>
  <c r="H77" i="1"/>
  <c r="H76" i="1"/>
  <c r="H75" i="1"/>
  <c r="H189" i="1" l="1"/>
  <c r="H190" i="1"/>
  <c r="H191" i="1"/>
  <c r="H168" i="1"/>
  <c r="H169" i="1"/>
  <c r="H170" i="1"/>
  <c r="H45" i="1"/>
  <c r="H212" i="1" l="1"/>
  <c r="F209" i="1"/>
  <c r="H210" i="1" l="1"/>
  <c r="G209" i="1"/>
  <c r="H209" i="1" s="1"/>
  <c r="H211" i="1"/>
  <c r="H184" i="1"/>
  <c r="H67" i="1"/>
  <c r="G66" i="1"/>
  <c r="H183" i="1" l="1"/>
  <c r="H182" i="1"/>
  <c r="H66" i="1"/>
  <c r="H18" i="1"/>
  <c r="H15" i="1"/>
  <c r="H14" i="1"/>
  <c r="H167" i="1" l="1"/>
  <c r="G224" i="1" l="1"/>
  <c r="F224" i="1"/>
  <c r="G219" i="1"/>
  <c r="G218" i="1" s="1"/>
  <c r="F219" i="1"/>
  <c r="F218" i="1" s="1"/>
  <c r="G204" i="1"/>
  <c r="G199" i="1"/>
  <c r="G177" i="1"/>
  <c r="G163" i="1"/>
  <c r="G160" i="1"/>
  <c r="G159" i="1" s="1"/>
  <c r="G157" i="1"/>
  <c r="G156" i="1" s="1"/>
  <c r="G213" i="1" l="1"/>
  <c r="G208" i="1" s="1"/>
  <c r="H186" i="1"/>
  <c r="G154" i="1"/>
  <c r="H155" i="1"/>
  <c r="F213" i="1"/>
  <c r="G193" i="1"/>
  <c r="G192" i="1" s="1"/>
  <c r="H192" i="1" s="1"/>
  <c r="H194" i="1"/>
  <c r="G198" i="1"/>
  <c r="G139" i="1"/>
  <c r="H141" i="1"/>
  <c r="H117" i="1"/>
  <c r="G109" i="1"/>
  <c r="G108" i="1" s="1"/>
  <c r="G106" i="1"/>
  <c r="G104" i="1" s="1"/>
  <c r="G82" i="1"/>
  <c r="G81" i="1" s="1"/>
  <c r="G80" i="1" s="1"/>
  <c r="F80" i="1"/>
  <c r="H69" i="1"/>
  <c r="G64" i="1"/>
  <c r="F64" i="1"/>
  <c r="H223" i="1"/>
  <c r="H224" i="1"/>
  <c r="H225" i="1"/>
  <c r="H226" i="1"/>
  <c r="H227" i="1"/>
  <c r="H228" i="1"/>
  <c r="H206" i="1"/>
  <c r="H207" i="1"/>
  <c r="H215" i="1"/>
  <c r="H216" i="1"/>
  <c r="H217" i="1"/>
  <c r="H218" i="1"/>
  <c r="H219" i="1"/>
  <c r="H220" i="1"/>
  <c r="H221" i="1"/>
  <c r="H222" i="1"/>
  <c r="H195" i="1"/>
  <c r="H196" i="1"/>
  <c r="H197" i="1"/>
  <c r="H199" i="1"/>
  <c r="H200" i="1"/>
  <c r="H201" i="1"/>
  <c r="H202" i="1"/>
  <c r="H203" i="1"/>
  <c r="H204" i="1"/>
  <c r="H205" i="1"/>
  <c r="H176" i="1"/>
  <c r="H177" i="1"/>
  <c r="H178" i="1"/>
  <c r="H185" i="1"/>
  <c r="H187" i="1"/>
  <c r="H188" i="1"/>
  <c r="H159" i="1"/>
  <c r="H160" i="1"/>
  <c r="H161" i="1"/>
  <c r="H162" i="1"/>
  <c r="H163" i="1"/>
  <c r="H164" i="1"/>
  <c r="H153" i="1"/>
  <c r="H156" i="1"/>
  <c r="H157" i="1"/>
  <c r="H158" i="1"/>
  <c r="H140" i="1"/>
  <c r="H144" i="1"/>
  <c r="H150" i="1"/>
  <c r="H130" i="1"/>
  <c r="H133" i="1"/>
  <c r="H110" i="1"/>
  <c r="H115" i="1"/>
  <c r="H121" i="1"/>
  <c r="H107" i="1"/>
  <c r="H92" i="1"/>
  <c r="H99" i="1"/>
  <c r="H101" i="1"/>
  <c r="H83" i="1"/>
  <c r="H89" i="1"/>
  <c r="H70" i="1"/>
  <c r="H72" i="1"/>
  <c r="H74" i="1"/>
  <c r="H63" i="1"/>
  <c r="H65" i="1"/>
  <c r="H50" i="1"/>
  <c r="H44" i="1"/>
  <c r="H49" i="1"/>
  <c r="H40" i="1"/>
  <c r="H41" i="1"/>
  <c r="H42" i="1"/>
  <c r="H43" i="1"/>
  <c r="H34" i="1"/>
  <c r="H35" i="1"/>
  <c r="H37" i="1"/>
  <c r="H38" i="1"/>
  <c r="H39" i="1"/>
  <c r="H28" i="1"/>
  <c r="H30" i="1"/>
  <c r="H31" i="1"/>
  <c r="H32" i="1"/>
  <c r="H27" i="1"/>
  <c r="H12" i="1"/>
  <c r="H208" i="1" l="1"/>
  <c r="H213" i="1"/>
  <c r="H193" i="1"/>
  <c r="H214" i="1"/>
  <c r="F145" i="1"/>
  <c r="H88" i="1"/>
  <c r="H98" i="1"/>
  <c r="H175" i="1"/>
  <c r="H100" i="1"/>
  <c r="H91" i="1"/>
  <c r="H106" i="1"/>
  <c r="H109" i="1"/>
  <c r="H198" i="1"/>
  <c r="H73" i="1"/>
  <c r="H139" i="1"/>
  <c r="H132" i="1"/>
  <c r="H152" i="1"/>
  <c r="H149" i="1"/>
  <c r="H143" i="1"/>
  <c r="H64" i="1"/>
  <c r="H62" i="1"/>
  <c r="H82" i="1"/>
  <c r="H119" i="1"/>
  <c r="H114" i="1"/>
  <c r="H90" i="1"/>
  <c r="H71" i="1"/>
  <c r="H108" i="1"/>
  <c r="H151" i="1"/>
  <c r="H131" i="1"/>
  <c r="H142" i="1"/>
  <c r="H148" i="1"/>
  <c r="H134" i="1"/>
  <c r="H138" i="1"/>
  <c r="H128" i="1"/>
  <c r="H129" i="1"/>
  <c r="H116" i="1"/>
  <c r="H118" i="1"/>
  <c r="H111" i="1"/>
  <c r="H112" i="1"/>
  <c r="G103" i="1"/>
  <c r="H104" i="1"/>
  <c r="H80" i="1"/>
  <c r="H81" i="1"/>
  <c r="H154" i="1" l="1"/>
  <c r="G56" i="1"/>
  <c r="H68" i="1"/>
  <c r="F97" i="1"/>
  <c r="H97" i="1" s="1"/>
  <c r="H146" i="1"/>
  <c r="H103" i="1"/>
  <c r="H171" i="1"/>
  <c r="H84" i="1"/>
  <c r="H60" i="1"/>
  <c r="H61" i="1"/>
  <c r="H147" i="1"/>
  <c r="G145" i="1"/>
  <c r="H94" i="1"/>
  <c r="H96" i="1"/>
  <c r="H127" i="1"/>
  <c r="H126" i="1"/>
  <c r="H102" i="1"/>
  <c r="H145" i="1" l="1"/>
  <c r="H93" i="1"/>
  <c r="H57" i="1"/>
  <c r="H125" i="1"/>
  <c r="H124" i="1"/>
  <c r="H56" i="1" l="1"/>
  <c r="F237" i="1"/>
  <c r="F229" i="1"/>
  <c r="F234" i="1" s="1"/>
  <c r="F235" i="1" s="1"/>
  <c r="H55" i="1" l="1"/>
  <c r="G229" i="1"/>
  <c r="G234" i="1" s="1"/>
  <c r="H234" i="1" s="1"/>
  <c r="F236" i="1"/>
  <c r="G235" i="1" l="1"/>
  <c r="H165" i="1"/>
  <c r="H166" i="1"/>
  <c r="H172" i="1"/>
  <c r="G173" i="1"/>
  <c r="H173" i="1" s="1"/>
  <c r="G174" i="1"/>
  <c r="H174" i="1"/>
  <c r="H235" i="1" l="1"/>
  <c r="G237" i="1"/>
</calcChain>
</file>

<file path=xl/sharedStrings.xml><?xml version="1.0" encoding="utf-8"?>
<sst xmlns="http://schemas.openxmlformats.org/spreadsheetml/2006/main" count="1064" uniqueCount="341">
  <si>
    <t>1. ДОХОДЫ БЮДЖЕТА</t>
  </si>
  <si>
    <t>Наименование показателя</t>
  </si>
  <si>
    <t>ППП</t>
  </si>
  <si>
    <t>Код дохода по КД</t>
  </si>
  <si>
    <t>ЭКР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</si>
  <si>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</si>
  <si>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</si>
  <si>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</si>
  <si>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</si>
  <si>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</si>
  <si>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000</t>
  </si>
  <si>
    <t>85000000000000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</si>
  <si>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1 и 228 Налогового кодекса Российской Федерации</t>
  </si>
  <si>
    <t>10102010010000</t>
  </si>
  <si>
    <t>10102010011000</t>
  </si>
  <si>
    <t>10102010012100</t>
  </si>
  <si>
    <t>182</t>
  </si>
  <si>
    <t>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</si>
  <si>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</si>
  <si>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</t>
  </si>
  <si>
    <t>10102020011000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</si>
  <si>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</si>
  <si>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</si>
  <si>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10102030010000</t>
  </si>
  <si>
    <t>10102030011000</t>
  </si>
  <si>
    <t>10102030012100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</si>
  <si>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</si>
  <si>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</si>
  <si>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</si>
  <si>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 имущество физических лиц, взимаемый по ставкам, применяемым к объектам налогообложения, расположенным в границах внутригородских муниципальных образований городов федерального значения </t>
  </si>
  <si>
    <t>10601010030000</t>
  </si>
  <si>
    <t>10601010031000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</si>
  <si>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</si>
  <si>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10601010032100</t>
  </si>
  <si>
    <t>10606031030000</t>
  </si>
  <si>
    <t>10606031031000</t>
  </si>
  <si>
    <t>10606031032100</t>
  </si>
  <si>
    <t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</si>
  <si>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</si>
  <si>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10606041030000</t>
  </si>
  <si>
    <t>10606041031000</t>
  </si>
  <si>
    <t>10606041032100</t>
  </si>
  <si>
    <t>11105011020000</t>
  </si>
  <si>
    <t>11105011028001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</si>
  <si>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</si>
  <si>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</si>
  <si>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11105033030000</t>
  </si>
  <si>
    <t>11109043030000</t>
  </si>
  <si>
    <t>11109043030001</t>
  </si>
  <si>
    <t>006</t>
  </si>
  <si>
    <t>071</t>
  </si>
  <si>
    <t>Доходы, поступающие в порядке возмещения расходов, понесенных в связи с эксплуатацией  имущества внутригородских муниципальных образований городов федерального значения</t>
  </si>
  <si>
    <t>11302063030000</t>
  </si>
  <si>
    <t>Субвенции бюджетам внутригородских муниципальных образований городов федерального значения на осуществление первичного воинского учета на территориях, где отсутствуют военные комиссариаты</t>
  </si>
  <si>
    <t>20235118030000</t>
  </si>
  <si>
    <t>2. РАСХОДЫ БЮДЖЕТА</t>
  </si>
  <si>
    <t>Код строки</t>
  </si>
  <si>
    <t>ФКР</t>
  </si>
  <si>
    <t>ЦСР</t>
  </si>
  <si>
    <t>КВР</t>
  </si>
  <si>
    <t>2</t>
  </si>
  <si>
    <t>3</t>
  </si>
  <si>
    <t>4</t>
  </si>
  <si>
    <t>5</t>
  </si>
  <si>
    <t>% исполнения</t>
  </si>
  <si>
    <t>Расходы бюджета -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</si>
  <si>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</si>
  <si>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</si>
  <si>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31Б0100000</t>
  </si>
  <si>
    <t>Обеспечение деятельности руководителя администрации</t>
  </si>
  <si>
    <t>31Б0100100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</si>
  <si>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</si>
  <si>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</si>
  <si>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</si>
  <si>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</si>
  <si>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0000000000</t>
  </si>
  <si>
    <t>0100</t>
  </si>
  <si>
    <t>0104</t>
  </si>
  <si>
    <t>Обеспечение деятельности администрации</t>
  </si>
  <si>
    <t>31Б0100500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</si>
  <si>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</si>
  <si>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 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</si>
  <si>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</si>
  <si>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</si>
  <si>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</si>
  <si>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Резервный фонд, предусмотренный органами местного самоуправления</t>
  </si>
  <si>
    <t>32А0100000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</si>
  <si>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</si>
  <si>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</si>
  <si>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города Москвы</t>
  </si>
  <si>
    <t>31Б0100400</t>
  </si>
  <si>
    <t>31Б0109900</t>
  </si>
  <si>
    <t>0111</t>
  </si>
  <si>
    <t>0113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</si>
  <si>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</si>
  <si>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</si>
  <si>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</si>
  <si>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</si>
  <si>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</si>
  <si>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</si>
  <si>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</t>
  </si>
  <si>
    <t>0203</t>
  </si>
  <si>
    <t>0300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</si>
  <si>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</si>
  <si>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</si>
  <si>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</si>
  <si>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</si>
  <si>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</si>
  <si>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</si>
  <si>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Дорожное хозяйство (дорожные фонды)</t>
  </si>
  <si>
    <t>0400</t>
  </si>
  <si>
    <t>0409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</si>
  <si>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</si>
  <si>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</si>
  <si>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</t>
  </si>
  <si>
    <t>Благоустройство</t>
  </si>
  <si>
    <t>0500</t>
  </si>
  <si>
    <t>0501</t>
  </si>
  <si>
    <t>0503</t>
  </si>
  <si>
    <t>Закупка товаров, работ и услуг для  обеспечения государственных (муниципальных) нужд</t>
  </si>
  <si>
    <t>ОБРАЗОВАНИЕ</t>
  </si>
  <si>
    <t xml:space="preserve">Молодежная политика </t>
  </si>
  <si>
    <t>Проведение праздничных мероприятий для населения, мероприятий для детей и молодёжи</t>
  </si>
  <si>
    <t>0700</t>
  </si>
  <si>
    <t>0707</t>
  </si>
  <si>
    <t>КУЛЬТУРА, КИНЕМАТОГРАФИЯ</t>
  </si>
  <si>
    <t>Культура</t>
  </si>
  <si>
    <t>Библиотеки</t>
  </si>
  <si>
    <t>Расходы бюджетов на предоставление субсидий бюджетным учреждениям ( библиотека)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</si>
  <si>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</si>
  <si>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</si>
  <si>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Проведение праздничных  мероприятий для населения, мероприятий для детей и молодежи</t>
  </si>
  <si>
    <t>0800</t>
  </si>
  <si>
    <t>0801</t>
  </si>
  <si>
    <t>0804</t>
  </si>
  <si>
    <t>СОЦИАЛЬНАЯ ПОЛИТИКА</t>
  </si>
  <si>
    <t>Социальное обеспечение населения</t>
  </si>
  <si>
    <t>Адресная социальная помощь отдельным категориям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</si>
  <si>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</si>
  <si>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</si>
  <si>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</si>
  <si>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</si>
  <si>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Центры спортивной подготовки</t>
  </si>
  <si>
    <t>Расходы бюджетов на предоставление субсидий бюджетным учреждениям (спортивный центр)</t>
  </si>
  <si>
    <t>СРЕДСТВА МАССОВОЙ ИНФОРМАЦИИ</t>
  </si>
  <si>
    <t>Периодическая печать и издательства</t>
  </si>
  <si>
    <t>Периодическая печать и издательства (уплата целевого взноса)</t>
  </si>
  <si>
    <t>35Е0100300</t>
  </si>
  <si>
    <t>Результат исполнения бюджета (дефицит/профицит)</t>
  </si>
  <si>
    <t>3. ИСТОЧНИКИ ФИНАНСИРОВАНИЯ</t>
  </si>
  <si>
    <t>КИВФ / КИЕФ</t>
  </si>
  <si>
    <t>1</t>
  </si>
  <si>
    <t>Источники финансирования дефицита бюджета - всего</t>
  </si>
  <si>
    <t>Изменение остатков средств</t>
  </si>
  <si>
    <t>Поступление на счета бюджетов</t>
  </si>
  <si>
    <t>Выбытие со счетов бюджетов</t>
  </si>
  <si>
    <t>90000000000000</t>
  </si>
  <si>
    <t>01000000000000</t>
  </si>
  <si>
    <t>01050201030000</t>
  </si>
  <si>
    <t>510</t>
  </si>
  <si>
    <t>610</t>
  </si>
  <si>
    <t>200</t>
  </si>
  <si>
    <t>240</t>
  </si>
  <si>
    <t>10302231010000</t>
  </si>
  <si>
    <t>10302241010000</t>
  </si>
  <si>
    <t>10302251010000</t>
  </si>
  <si>
    <t>10302261010000</t>
  </si>
  <si>
    <t>20229999030001</t>
  </si>
  <si>
    <t>150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</si>
  <si>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социальный наем жилых помещений)</t>
  </si>
  <si>
    <t>33А0202500</t>
  </si>
  <si>
    <t>33А0202400</t>
  </si>
  <si>
    <t>33А0202300</t>
  </si>
  <si>
    <t>33А0202100</t>
  </si>
  <si>
    <t>Консолидированная субсидия бюджетам внутригородских муниципальных образований в целях софинансирования расходных обязательств городских округов и поселений, возникающих при исполнении полномочий органов местного самоуправления в сфере жилищно-коммунального хозяйства, благоустройства и дорожной деятельности</t>
  </si>
  <si>
    <t>33А0202000</t>
  </si>
  <si>
    <t>Консолидированная субсидия бюджетам внутригородских муниципальных образований в целях софинансирования расходных обязательств городских округов и поселений, возникающих при исполнении полномочий органов местного самоуправления в сфере жилищно-коммунального хозяйства, благоустройства и дорожной деятельности (благоустройство территории жилой застройки)</t>
  </si>
  <si>
    <t>Консолидированная субсидия бюджетам внутригородских муниципальных образований в целях софинансирования расходных обязательств городских округов и поселений, возникающих при исполнении полномочий органов местного самоуправления в сфере жилищно-коммунального хозяйства, благоустройства и дорожной деятельности (ремонт объектов дорожного хозяйства)</t>
  </si>
  <si>
    <t>Консолидированная субсидия бюджетам внутригородских муниципальных образований в целях софинансирования расходных обязательств городских округов и поселений, возникающих при исполнении полномочий органов местного самоуправления в сфере жилищно-коммунального хозяйства, благоустройства и дорожной деятельности (содержание объектов дорожного хозяйства)</t>
  </si>
  <si>
    <t>Консолидированная субсидия бюджетам внутригородских муниципальных образований в целях софинансирования расходных обязательств городских округов и поселений, возникающих при исполнении полномочий органов местного самоуправления в сфере жилищно-коммунального хозяйства, благоустройства и дорожной деятельности (разметка объектов дорожного хозяйства)</t>
  </si>
  <si>
    <t>1001</t>
  </si>
  <si>
    <t>35Е0100200</t>
  </si>
  <si>
    <t>300</t>
  </si>
  <si>
    <t>Пенсионное обеспечение</t>
  </si>
  <si>
    <t>Доплаты к пенсиям муниципальных служащих</t>
  </si>
  <si>
    <t>10102030013000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</si>
  <si>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</si>
  <si>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11610123010000</t>
  </si>
  <si>
    <t>140</t>
  </si>
  <si>
    <t>180</t>
  </si>
  <si>
    <t>11610123010031</t>
  </si>
  <si>
    <t xml:space="preserve">Прочие субсидии бюджетам внутригородских муниципальных образований городов федерального значения (в сфере жилищно-коммунального хозяйства, благоустройства и дорожной деятельности)  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</si>
  <si>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</si>
  <si>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21960010030000</t>
  </si>
  <si>
    <t>Консолидированная субсидия бюджетам внутригородских муниципальных образований в целях софинансирования расходных обязательств городских округов и поселений, возникающих при исполнении полномочий органов местного самоуправления в сфере жилищно-коммунального хозяйства, благоустройства и дорожной деятельности (содержание дворовых территорий)</t>
  </si>
  <si>
    <t>33А0202600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</si>
  <si>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0"/>
        <rFont val="Times New Roman"/>
        <family val="1"/>
        <charset val="204"/>
      </rPr>
      <t>статьями 227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227.1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228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 </t>
    </r>
  </si>
  <si>
    <t>10102010014000</t>
  </si>
  <si>
    <t>10601010035000</t>
  </si>
  <si>
    <t xml:space="preserve">Доходы, поступающие в порядке возмещения расходов, понесенных в связи с эксплуатацией  имущества внутригородских муниципальных образований городов федерального значения </t>
  </si>
  <si>
    <t>11401030030000</t>
  </si>
  <si>
    <t>410</t>
  </si>
  <si>
    <t>-</t>
  </si>
  <si>
    <t>Обеспечение проведения выборов и референдумов</t>
  </si>
  <si>
    <t>Обеспечение деятельности органов государственной власти города Москвы и органов местного самоуправления по проведению выборов и референдумов</t>
  </si>
  <si>
    <t>Проведение выборов в представительный орган  муниципального образования</t>
  </si>
  <si>
    <t>Специальные расходы</t>
  </si>
  <si>
    <t>0107</t>
  </si>
  <si>
    <t>35А0100000</t>
  </si>
  <si>
    <t>800</t>
  </si>
  <si>
    <t>880</t>
  </si>
  <si>
    <t>Муниципальная программа «Обеспечение безопасности жизнедеятельности населения на территории поселения Кокошкино»</t>
  </si>
  <si>
    <t>3600000000</t>
  </si>
  <si>
    <t>Подпрограмма «Обеспечение безопасности людей на водных объектах, охрана их жизни и здоровья на территории поселения Кокошкино»</t>
  </si>
  <si>
    <t>3610010000</t>
  </si>
  <si>
    <t>Подпрограмма «Мероприятия по обеспечению первичных мер пожарной безопасности на территории поселения Кококшино»</t>
  </si>
  <si>
    <t>3630010000</t>
  </si>
  <si>
    <t>3640010000</t>
  </si>
  <si>
    <t>Муниципальная программа «Содержание и ремонт объектов дорожного хозяйства на территории поселения Кокошкино»</t>
  </si>
  <si>
    <t>3700000000</t>
  </si>
  <si>
    <t>Подпрограмма «Содержание объектов дорожного хозяйства поселения Кокошкино»</t>
  </si>
  <si>
    <t>3710000000</t>
  </si>
  <si>
    <t>Подпрограмма «Содержание объектов дорожного хозяйства поселения Кокошкино» (софинансирование)</t>
  </si>
  <si>
    <t>37100S0000</t>
  </si>
  <si>
    <t>Подпрограмма «Ремонт объектов дорожного хозяйства поселения Кокошкино»</t>
  </si>
  <si>
    <t>3720000000</t>
  </si>
  <si>
    <t>Подпрограмма  «Ремонт объектов дорожного хозяйства поселения Кокошкино»</t>
  </si>
  <si>
    <t>Подпрограмма «Ремонт объектов дорожного хозяйства поселения Кокошкино» (софинансирование)</t>
  </si>
  <si>
    <t>37200S0000</t>
  </si>
  <si>
    <t>Подпрограмма «Обеспечение безопасности дорожного движения»</t>
  </si>
  <si>
    <t>Подпрограмма «Обеспечение безопасности дорожного движения» (софинансирование)</t>
  </si>
  <si>
    <t>3730000000</t>
  </si>
  <si>
    <t>37300S0000</t>
  </si>
  <si>
    <t>Непрограммные направления деятельности органов государственной власти по руководству и управлению в сфере установленных функций органов государственной
власти города Москвы</t>
  </si>
  <si>
    <t>3100000000</t>
  </si>
  <si>
    <t>Исполнительные органы государственной власти города Москвы</t>
  </si>
  <si>
    <t>31Б0000000</t>
  </si>
  <si>
    <t>Функционирование исполнительных органов государственной власти города Москвы</t>
  </si>
  <si>
    <t>Безопасный город</t>
  </si>
  <si>
    <t>1700000000</t>
  </si>
  <si>
    <t>Осуществление переданных органам местного самоуправления полномочий Российской Федерации по первичному воинскому учету на территориях, где отсутствуют военные комиссариаты</t>
  </si>
  <si>
    <t>1710051180</t>
  </si>
  <si>
    <t>Подпрограмма «Мероприятия по гражданской обороне, защите населения от чрезвычайных ситуаций природного и техногенного характера на территории поселения Кокошкино»</t>
  </si>
  <si>
    <t>3620010000</t>
  </si>
  <si>
    <t>Подпрограмма «Мероприятия по профилактике терроризма и экстремизма на территории поселения Кокошкино»</t>
  </si>
  <si>
    <t>Непрограммные направления в области жилищного хозяйства</t>
  </si>
  <si>
    <t>Муниципальная программа «Ремонт муниципального жилого фонда поселения Кокошкино»</t>
  </si>
  <si>
    <t>3800000000</t>
  </si>
  <si>
    <t>3810010000</t>
  </si>
  <si>
    <t>Муниципальная программа «Благоустройство территории поселения Кокошкино»</t>
  </si>
  <si>
    <t>3900000000</t>
  </si>
  <si>
    <t>Подпрограмма «Озеленение территории поселения Кокошкино»</t>
  </si>
  <si>
    <t>3910010000</t>
  </si>
  <si>
    <t>Подпрограмма «Комплексное благоустройство территории поселения Кокошкино»</t>
  </si>
  <si>
    <t>3920000000</t>
  </si>
  <si>
    <t>3920010000</t>
  </si>
  <si>
    <t>Подпрограмма «Комплексное благоустройство территории поселения Кокошкино» (софинансирование)</t>
  </si>
  <si>
    <t>39200S0000</t>
  </si>
  <si>
    <t>Подпрограмма «Регулированию численности безнадзорных и бесхозяйных животных»</t>
  </si>
  <si>
    <t>3930010000</t>
  </si>
  <si>
    <t>Подпрограмма «Содержание объектов благоустройства»</t>
  </si>
  <si>
    <t>Подпрограмма «Содержание объектов благоустройства» (софинансирование)</t>
  </si>
  <si>
    <t>3940000000</t>
  </si>
  <si>
    <t>3940010000</t>
  </si>
  <si>
    <t>39400S0000</t>
  </si>
  <si>
    <t>Муниципальная программа «Молодежная политика поселения Кокошкино»</t>
  </si>
  <si>
    <t>4000000000</t>
  </si>
  <si>
    <t>4010000000</t>
  </si>
  <si>
    <t>Муниципальная программа «Развитие культуры в сфере обеспечения досуга населения»</t>
  </si>
  <si>
    <t>4100000000</t>
  </si>
  <si>
    <t>4110010000</t>
  </si>
  <si>
    <t>320</t>
  </si>
  <si>
    <t>Муниципальная программа «Адресная социальная поддержка и социальная помощь отдельным категориям граждан поселения Кокошкино»</t>
  </si>
  <si>
    <t>1003</t>
  </si>
  <si>
    <t>4200000000</t>
  </si>
  <si>
    <t>4210010000</t>
  </si>
  <si>
    <t>Отчёт об исполнении бюджета поселения Кокошкино в городе Москве за 1 квартал 2022 года</t>
  </si>
  <si>
    <t>ОТЧЕТ ОБ ИСПОЛНЕНИИ БЮДЖЕТА</t>
  </si>
  <si>
    <t>коды</t>
  </si>
  <si>
    <t xml:space="preserve">Форма по ОКУД   </t>
  </si>
  <si>
    <t>1 апреля 2022 г.</t>
  </si>
  <si>
    <t xml:space="preserve">Дата   </t>
  </si>
  <si>
    <t>01.04.2022</t>
  </si>
  <si>
    <t>Наименование органа, организующего</t>
  </si>
  <si>
    <t xml:space="preserve">по ОКПО   </t>
  </si>
  <si>
    <t>исполнение бюджета</t>
  </si>
  <si>
    <t>Администрация внутригородского муниципального образования поселения Кокошкино в городе Москве</t>
  </si>
  <si>
    <t xml:space="preserve">Глава по БК  </t>
  </si>
  <si>
    <t>Наименование бюджета</t>
  </si>
  <si>
    <t>Местный бюджет</t>
  </si>
  <si>
    <t xml:space="preserve">по ОКТМО  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</si>
  <si>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</si>
  <si>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</si>
  <si>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</si>
  <si>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</si>
  <si>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</si>
  <si>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</si>
  <si>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</si>
  <si>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</si>
  <si>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</si>
  <si>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</si>
  <si>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Доходы бюджета -всего</t>
  </si>
  <si>
    <t>(перерасчеты, недоимка и задолженность по соответствующему платежу, в том числе по отмененному)</t>
  </si>
  <si>
    <t>(пени по соответствующему платежу)</t>
  </si>
  <si>
    <t>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</si>
  <si>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применяемый к объектам налогообложения, расположенным в границах внутригородских муниципальных образований городов федерального значения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</si>
  <si>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 имущества муниципальных бюджетных и автономных учреждений)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</si>
  <si>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</si>
  <si>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</si>
  <si>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</si>
  <si>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-всего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</si>
  <si>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</si>
  <si>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</si>
  <si>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</si>
  <si>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</si>
  <si>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</si>
  <si>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</si>
  <si>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</si>
  <si>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</si>
  <si>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33A0202600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</si>
  <si>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</si>
  <si>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</si>
  <si>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</si>
  <si>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(выполнение) работ</t>
  </si>
  <si>
    <t>Результат исполнения бюджета(дефицит/профицит)</t>
  </si>
  <si>
    <t>3. Источники финансирования дефицитов бюджетов</t>
  </si>
  <si>
    <t>Код источника финансирования
по бюджетной классификации</t>
  </si>
  <si>
    <t>Поступление денежных средств и их эквивалентов</t>
  </si>
  <si>
    <t>Выбытие денежных средств и их эквивалентов</t>
  </si>
  <si>
    <t>10102020012000</t>
  </si>
  <si>
    <t>10102080010000</t>
  </si>
  <si>
    <t>10102080011000</t>
  </si>
  <si>
    <t>Доброе утро. Для занятий художественной гимнастикой тренеру очень понравился ваш комбинезон малинового цвета с короткими рукавами --&gt; https://www.wildberries.ru/catalog/12627192/detail.aspx?targetUrl=BP  но нужна пятка как у этой модели --&gt;  https://www.wildberries.ru/catalog/10652138/detail.aspx?targetUrl=BP</t>
  </si>
  <si>
    <t>Есть ли у вас в наличии комбинезоны малинового цвета с рукавами и пяткой или можно ли сшить такие? Нужно порядка 15 шт. Некоторые родители купили без пятки и отдали перешивать, что из этого получится - не знаю.</t>
  </si>
  <si>
    <t>3650010000</t>
  </si>
  <si>
    <t>Приложение</t>
  </si>
  <si>
    <t>Утверждено</t>
  </si>
  <si>
    <t>Постановлением администрации</t>
  </si>
  <si>
    <t>п. Кокошкино в городе Москве</t>
  </si>
  <si>
    <t xml:space="preserve">                      </t>
  </si>
  <si>
    <t>от           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</si>
</sst>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_₽"/>
    <numFmt numFmtId="165" formatCode="0.0%"/>
    <numFmt numFmtId="166" formatCode="0000000"/>
    <numFmt numFmtId="167" formatCode="000"/>
    <numFmt numFmtId="168" formatCode="000;[Red]\-000"/>
    <numFmt numFmtId="169" formatCode="#,##0.00;[Red]\-#,##0.00"/>
    <numFmt numFmtId="170" formatCode="0;[Red]\-0"/>
    <numFmt numFmtId="171" formatCode="0.00;[Red]\-0.00"/>
    <numFmt numFmtId="172" formatCode="0000000000000"/>
    <numFmt numFmtId="173" formatCode="0000"/>
    <numFmt numFmtId="174" formatCode="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6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1" fontId="0" fillId="0" borderId="23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/>
    </xf>
    <xf numFmtId="167" fontId="15" fillId="0" borderId="1" xfId="0" applyNumberFormat="1" applyFont="1" applyBorder="1" applyAlignment="1">
      <alignment horizontal="center" vertical="top"/>
    </xf>
    <xf numFmtId="167" fontId="15" fillId="0" borderId="26" xfId="0" applyNumberFormat="1" applyFont="1" applyBorder="1" applyAlignment="1">
      <alignment horizontal="center" vertical="top"/>
    </xf>
    <xf numFmtId="168" fontId="15" fillId="0" borderId="26" xfId="0" applyNumberFormat="1" applyFont="1" applyBorder="1" applyAlignment="1">
      <alignment horizontal="center" vertical="top"/>
    </xf>
    <xf numFmtId="169" fontId="15" fillId="0" borderId="26" xfId="0" applyNumberFormat="1" applyFont="1" applyBorder="1" applyAlignment="1">
      <alignment horizontal="right" vertical="top"/>
    </xf>
    <xf numFmtId="169" fontId="15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vertical="top"/>
    </xf>
    <xf numFmtId="170" fontId="0" fillId="0" borderId="1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171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/>
    </xf>
    <xf numFmtId="167" fontId="15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69" fontId="15" fillId="0" borderId="26" xfId="0" applyNumberFormat="1" applyFont="1" applyBorder="1" applyAlignment="1">
      <alignment horizontal="right"/>
    </xf>
    <xf numFmtId="169" fontId="15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69" fontId="15" fillId="0" borderId="5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wrapText="1"/>
    </xf>
    <xf numFmtId="169" fontId="0" fillId="0" borderId="26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9" fillId="0" borderId="0" xfId="0" applyFont="1"/>
    <xf numFmtId="4" fontId="0" fillId="0" borderId="0" xfId="0" applyNumberFormat="1"/>
    <xf numFmtId="49" fontId="10" fillId="2" borderId="8" xfId="0" applyNumberFormat="1" applyFont="1" applyFill="1" applyBorder="1" applyAlignment="1">
      <alignment horizontal="justify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justify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distributed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justify" vertical="center" wrapText="1"/>
    </xf>
    <xf numFmtId="49" fontId="4" fillId="2" borderId="8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justify" vertical="center" wrapText="1"/>
    </xf>
    <xf numFmtId="49" fontId="10" fillId="2" borderId="9" xfId="0" applyNumberFormat="1" applyFont="1" applyFill="1" applyBorder="1" applyAlignment="1">
      <alignment horizontal="justify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justify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vertical="center"/>
    </xf>
    <xf numFmtId="164" fontId="6" fillId="2" borderId="1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justify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justify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justify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 applyProtection="1">
      <alignment horizontal="justify" wrapText="1"/>
      <protection locked="0" hidden="1"/>
    </xf>
    <xf numFmtId="164" fontId="4" fillId="2" borderId="9" xfId="0" applyNumberFormat="1" applyFont="1" applyFill="1" applyBorder="1" applyAlignment="1">
      <alignment horizontal="center" vertical="center"/>
    </xf>
    <xf numFmtId="165" fontId="4" fillId="2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justify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justify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distributed"/>
    </xf>
    <xf numFmtId="49" fontId="4" fillId="2" borderId="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4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distributed"/>
    </xf>
    <xf numFmtId="0" fontId="3" fillId="2" borderId="0" xfId="0" applyFont="1" applyFill="1" applyAlignment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top"/>
    </xf>
    <xf numFmtId="1" fontId="15" fillId="0" borderId="26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2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172" fontId="15" fillId="0" borderId="5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7"/>
  <sheetViews>
    <sheetView tabSelected="1" topLeftCell="A17" zoomScaleNormal="100" workbookViewId="0">
      <selection activeCell="G1" sqref="G1:H1"/>
    </sheetView>
  </sheetViews>
  <sheetFormatPr defaultRowHeight="15" x14ac:dyDescent="0.25"/>
  <cols>
    <col min="1" max="1" width="41.28515625" style="126" customWidth="1"/>
    <col min="2" max="2" width="4.7109375" style="126" customWidth="1"/>
    <col min="3" max="3" width="5.85546875" style="126" customWidth="1"/>
    <col min="4" max="4" width="15.140625" style="126" customWidth="1"/>
    <col min="5" max="5" width="5.85546875" style="126" customWidth="1"/>
    <col min="6" max="6" width="16.7109375" style="126" customWidth="1"/>
    <col min="7" max="7" width="17.5703125" style="126" customWidth="1"/>
    <col min="8" max="8" width="14.85546875" style="126" customWidth="1"/>
    <col min="11" max="11" width="13.5703125" bestFit="1" customWidth="1"/>
    <col min="12" max="12" width="18.28515625" customWidth="1"/>
  </cols>
  <sheetData>
    <row r="1" spans="1:12" x14ac:dyDescent="0.25">
      <c r="A1" s="62"/>
      <c r="B1" s="62"/>
      <c r="C1" s="62"/>
      <c r="D1" s="62"/>
      <c r="E1" s="62"/>
      <c r="F1" s="150"/>
      <c r="G1" s="128" t="s">
        <v>335</v>
      </c>
      <c r="H1" s="128"/>
    </row>
    <row r="2" spans="1:12" x14ac:dyDescent="0.25">
      <c r="A2" s="62"/>
      <c r="B2" s="62"/>
      <c r="C2" s="62"/>
      <c r="D2" s="62"/>
      <c r="E2" s="62"/>
      <c r="F2" s="150"/>
      <c r="G2" s="128" t="s">
        <v>336</v>
      </c>
      <c r="H2" s="128"/>
    </row>
    <row r="3" spans="1:12" x14ac:dyDescent="0.25">
      <c r="A3" s="62"/>
      <c r="B3" s="62"/>
      <c r="C3" s="62"/>
      <c r="D3" s="62"/>
      <c r="E3" s="62"/>
      <c r="F3" s="150"/>
      <c r="G3" s="128" t="s">
        <v>337</v>
      </c>
      <c r="H3" s="128"/>
    </row>
    <row r="4" spans="1:12" x14ac:dyDescent="0.25">
      <c r="A4" s="62"/>
      <c r="B4" s="62"/>
      <c r="C4" s="62"/>
      <c r="D4" s="62"/>
      <c r="E4" s="62"/>
      <c r="F4" s="150"/>
      <c r="G4" s="128" t="s">
        <v>338</v>
      </c>
      <c r="H4" s="128"/>
    </row>
    <row r="5" spans="1:12" x14ac:dyDescent="0.25">
      <c r="A5" s="62"/>
      <c r="B5" s="62"/>
      <c r="C5" s="62"/>
      <c r="D5" s="62"/>
      <c r="E5" s="62"/>
      <c r="F5" s="150" t="s">
        <v>339</v>
      </c>
      <c r="G5" s="128" t="s">
        <v>340</v>
      </c>
      <c r="H5" s="128"/>
    </row>
    <row r="6" spans="1:12" x14ac:dyDescent="0.25">
      <c r="A6" s="62"/>
      <c r="B6" s="62"/>
      <c r="C6" s="62"/>
      <c r="D6" s="62"/>
      <c r="E6" s="62"/>
      <c r="F6" s="62"/>
      <c r="G6" s="62"/>
      <c r="H6" s="62"/>
    </row>
    <row r="7" spans="1:12" x14ac:dyDescent="0.25">
      <c r="A7" s="131" t="s">
        <v>276</v>
      </c>
      <c r="B7" s="127"/>
      <c r="C7" s="127"/>
      <c r="D7" s="127"/>
      <c r="E7" s="127"/>
      <c r="F7" s="127"/>
      <c r="G7" s="127"/>
      <c r="H7" s="127"/>
    </row>
    <row r="8" spans="1:12" x14ac:dyDescent="0.25">
      <c r="A8" s="62"/>
      <c r="B8" s="62"/>
      <c r="C8" s="62"/>
      <c r="D8" s="62"/>
      <c r="E8" s="62"/>
      <c r="F8" s="62"/>
      <c r="G8" s="62"/>
      <c r="H8" s="62"/>
    </row>
    <row r="9" spans="1:12" x14ac:dyDescent="0.25">
      <c r="A9" s="132" t="s">
        <v>0</v>
      </c>
      <c r="B9" s="133"/>
      <c r="C9" s="133"/>
      <c r="D9" s="133"/>
      <c r="E9" s="133"/>
      <c r="F9" s="133"/>
      <c r="G9" s="133"/>
      <c r="H9" s="133"/>
    </row>
    <row r="10" spans="1:12" ht="51.75" customHeight="1" x14ac:dyDescent="0.25">
      <c r="A10" s="63" t="s">
        <v>1</v>
      </c>
      <c r="B10" s="63" t="s">
        <v>56</v>
      </c>
      <c r="C10" s="63" t="s">
        <v>2</v>
      </c>
      <c r="D10" s="63" t="s">
        <v>3</v>
      </c>
      <c r="E10" s="63" t="s">
        <v>4</v>
      </c>
      <c r="F10" s="63" t="s">
        <v>5</v>
      </c>
      <c r="G10" s="63" t="s">
        <v>6</v>
      </c>
      <c r="H10" s="63" t="s">
        <v>7</v>
      </c>
    </row>
    <row r="11" spans="1:12" x14ac:dyDescent="0.25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</row>
    <row r="12" spans="1:12" x14ac:dyDescent="0.25">
      <c r="A12" s="65" t="s">
        <v>8</v>
      </c>
      <c r="B12" s="66" t="s">
        <v>9</v>
      </c>
      <c r="C12" s="66" t="s">
        <v>10</v>
      </c>
      <c r="D12" s="66" t="s">
        <v>11</v>
      </c>
      <c r="E12" s="66" t="s">
        <v>10</v>
      </c>
      <c r="F12" s="67">
        <f>F13+F17+F20+F24+F26+F27+F28+F30+F34+F37+F40+F42+F43+F45+F49+F50</f>
        <v>207866847.45999998</v>
      </c>
      <c r="G12" s="67">
        <f>G13+G17+G20+G24+G26+G27+G28+G30+G34+G37+G40+G42+G43+G45+G49+G50+G51+G29</f>
        <v>22592450.539999999</v>
      </c>
      <c r="H12" s="67">
        <f>F12-G12</f>
        <v>185274396.91999999</v>
      </c>
      <c r="K12" s="52"/>
      <c r="L12" s="52"/>
    </row>
    <row r="13" spans="1:12" ht="81.75" customHeight="1" x14ac:dyDescent="0.25">
      <c r="A13" s="68" t="s">
        <v>12</v>
      </c>
      <c r="B13" s="69" t="s">
        <v>9</v>
      </c>
      <c r="C13" s="69">
        <v>182</v>
      </c>
      <c r="D13" s="69" t="s">
        <v>13</v>
      </c>
      <c r="E13" s="64">
        <v>110</v>
      </c>
      <c r="F13" s="70">
        <f>'117'!H15</f>
        <v>49952300</v>
      </c>
      <c r="G13" s="70">
        <f>'117'!I15</f>
        <v>14698284.82</v>
      </c>
      <c r="H13" s="70">
        <f>'117'!J15</f>
        <v>35254015.18</v>
      </c>
      <c r="L13" s="52"/>
    </row>
    <row r="14" spans="1:12" ht="87" customHeight="1" x14ac:dyDescent="0.25">
      <c r="A14" s="68" t="s">
        <v>12</v>
      </c>
      <c r="B14" s="69" t="s">
        <v>9</v>
      </c>
      <c r="C14" s="69">
        <v>182</v>
      </c>
      <c r="D14" s="69" t="s">
        <v>14</v>
      </c>
      <c r="E14" s="64">
        <v>110</v>
      </c>
      <c r="F14" s="70"/>
      <c r="G14" s="70">
        <f>'117'!I16</f>
        <v>14697502.119999999</v>
      </c>
      <c r="H14" s="49">
        <f>F14-G14</f>
        <v>-14697502.119999999</v>
      </c>
    </row>
    <row r="15" spans="1:12" ht="81" customHeight="1" x14ac:dyDescent="0.25">
      <c r="A15" s="68" t="s">
        <v>12</v>
      </c>
      <c r="B15" s="69" t="s">
        <v>9</v>
      </c>
      <c r="C15" s="69">
        <v>182</v>
      </c>
      <c r="D15" s="69" t="s">
        <v>15</v>
      </c>
      <c r="E15" s="64">
        <v>110</v>
      </c>
      <c r="F15" s="70"/>
      <c r="G15" s="70">
        <f>'117'!I17</f>
        <v>782.7</v>
      </c>
      <c r="H15" s="49">
        <f>F15-G15</f>
        <v>-782.7</v>
      </c>
    </row>
    <row r="16" spans="1:12" ht="87.6" hidden="1" customHeight="1" x14ac:dyDescent="0.25">
      <c r="A16" s="68" t="s">
        <v>196</v>
      </c>
      <c r="B16" s="69" t="s">
        <v>9</v>
      </c>
      <c r="C16" s="69">
        <v>182</v>
      </c>
      <c r="D16" s="69" t="s">
        <v>197</v>
      </c>
      <c r="E16" s="69">
        <v>110</v>
      </c>
      <c r="F16" s="70"/>
      <c r="G16" s="70"/>
      <c r="H16" s="49">
        <f t="shared" ref="H16:H17" si="0">F16-G16</f>
        <v>0</v>
      </c>
    </row>
    <row r="17" spans="1:8" ht="111.6" customHeight="1" x14ac:dyDescent="0.25">
      <c r="A17" s="68" t="s">
        <v>18</v>
      </c>
      <c r="B17" s="69" t="s">
        <v>9</v>
      </c>
      <c r="C17" s="69">
        <v>182</v>
      </c>
      <c r="D17" s="69" t="s">
        <v>19</v>
      </c>
      <c r="E17" s="69">
        <v>110</v>
      </c>
      <c r="F17" s="70">
        <f>'117'!H18</f>
        <v>117000</v>
      </c>
      <c r="G17" s="70">
        <f>'117'!I18</f>
        <v>211855.9</v>
      </c>
      <c r="H17" s="49">
        <f t="shared" si="0"/>
        <v>-94855.9</v>
      </c>
    </row>
    <row r="18" spans="1:8" ht="118.5" customHeight="1" x14ac:dyDescent="0.25">
      <c r="A18" s="68" t="s">
        <v>18</v>
      </c>
      <c r="B18" s="69" t="s">
        <v>9</v>
      </c>
      <c r="C18" s="69">
        <v>182</v>
      </c>
      <c r="D18" s="69" t="s">
        <v>20</v>
      </c>
      <c r="E18" s="69">
        <v>110</v>
      </c>
      <c r="F18" s="70"/>
      <c r="G18" s="70">
        <f>'117'!I19</f>
        <v>211653.31</v>
      </c>
      <c r="H18" s="49">
        <f>F18-G18</f>
        <v>-211653.31</v>
      </c>
    </row>
    <row r="19" spans="1:8" x14ac:dyDescent="0.25">
      <c r="A19" s="68" t="s">
        <v>303</v>
      </c>
      <c r="B19" s="69" t="s">
        <v>9</v>
      </c>
      <c r="C19" s="69">
        <v>182</v>
      </c>
      <c r="D19" s="69" t="s">
        <v>329</v>
      </c>
      <c r="E19" s="69">
        <v>110</v>
      </c>
      <c r="F19" s="70"/>
      <c r="G19" s="70">
        <f>'117'!I20</f>
        <v>202.59</v>
      </c>
      <c r="H19" s="49">
        <f>F19-G19</f>
        <v>-202.59</v>
      </c>
    </row>
    <row r="20" spans="1:8" ht="60" customHeight="1" x14ac:dyDescent="0.25">
      <c r="A20" s="68" t="s">
        <v>21</v>
      </c>
      <c r="B20" s="69" t="s">
        <v>9</v>
      </c>
      <c r="C20" s="69">
        <v>182</v>
      </c>
      <c r="D20" s="69" t="s">
        <v>23</v>
      </c>
      <c r="E20" s="69">
        <v>110</v>
      </c>
      <c r="F20" s="70">
        <f>'117'!H21</f>
        <v>6108100</v>
      </c>
      <c r="G20" s="70">
        <f>'117'!I21</f>
        <v>1138155.51</v>
      </c>
      <c r="H20" s="49">
        <f t="shared" ref="H20:H26" si="1">F20-G20</f>
        <v>4969944.49</v>
      </c>
    </row>
    <row r="21" spans="1:8" ht="54" customHeight="1" x14ac:dyDescent="0.25">
      <c r="A21" s="68" t="s">
        <v>21</v>
      </c>
      <c r="B21" s="69" t="s">
        <v>9</v>
      </c>
      <c r="C21" s="69">
        <v>182</v>
      </c>
      <c r="D21" s="69" t="s">
        <v>24</v>
      </c>
      <c r="E21" s="69">
        <v>110</v>
      </c>
      <c r="F21" s="70"/>
      <c r="G21" s="70">
        <f>'117'!I22</f>
        <v>1136500.6000000001</v>
      </c>
      <c r="H21" s="49">
        <f t="shared" si="1"/>
        <v>-1136500.6000000001</v>
      </c>
    </row>
    <row r="22" spans="1:8" ht="52.5" customHeight="1" x14ac:dyDescent="0.25">
      <c r="A22" s="68" t="s">
        <v>21</v>
      </c>
      <c r="B22" s="69" t="s">
        <v>9</v>
      </c>
      <c r="C22" s="69">
        <v>182</v>
      </c>
      <c r="D22" s="69" t="s">
        <v>25</v>
      </c>
      <c r="E22" s="69">
        <v>110</v>
      </c>
      <c r="F22" s="70"/>
      <c r="G22" s="70">
        <f>'117'!I23</f>
        <v>913.91</v>
      </c>
      <c r="H22" s="49">
        <f t="shared" si="1"/>
        <v>-913.91</v>
      </c>
    </row>
    <row r="23" spans="1:8" ht="57" customHeight="1" x14ac:dyDescent="0.25">
      <c r="A23" s="68" t="s">
        <v>21</v>
      </c>
      <c r="B23" s="69" t="s">
        <v>9</v>
      </c>
      <c r="C23" s="69" t="s">
        <v>16</v>
      </c>
      <c r="D23" s="69" t="s">
        <v>185</v>
      </c>
      <c r="E23" s="69" t="s">
        <v>17</v>
      </c>
      <c r="F23" s="70"/>
      <c r="G23" s="50">
        <f>'117'!I24</f>
        <v>741</v>
      </c>
      <c r="H23" s="49">
        <f t="shared" si="1"/>
        <v>-741</v>
      </c>
    </row>
    <row r="24" spans="1:8" ht="81.75" customHeight="1" x14ac:dyDescent="0.25">
      <c r="A24" s="68" t="s">
        <v>53</v>
      </c>
      <c r="B24" s="69" t="s">
        <v>9</v>
      </c>
      <c r="C24" s="69" t="s">
        <v>16</v>
      </c>
      <c r="D24" s="69" t="s">
        <v>330</v>
      </c>
      <c r="E24" s="69">
        <v>110</v>
      </c>
      <c r="F24" s="70">
        <f>'117'!H25</f>
        <v>1500000</v>
      </c>
      <c r="G24" s="70">
        <f>'117'!I25</f>
        <v>183002.55</v>
      </c>
      <c r="H24" s="50">
        <f t="shared" ref="H24" si="2">F24-G24</f>
        <v>1316997.45</v>
      </c>
    </row>
    <row r="25" spans="1:8" ht="63.75" x14ac:dyDescent="0.25">
      <c r="A25" s="68" t="s">
        <v>53</v>
      </c>
      <c r="B25" s="69" t="s">
        <v>9</v>
      </c>
      <c r="C25" s="69" t="s">
        <v>16</v>
      </c>
      <c r="D25" s="69" t="s">
        <v>331</v>
      </c>
      <c r="E25" s="69">
        <v>110</v>
      </c>
      <c r="F25" s="70"/>
      <c r="G25" s="70">
        <f>'117'!I26</f>
        <v>183002.55</v>
      </c>
      <c r="H25" s="49">
        <f t="shared" ref="H25" si="3">F25-G25</f>
        <v>-183002.55</v>
      </c>
    </row>
    <row r="26" spans="1:8" ht="81.75" customHeight="1" x14ac:dyDescent="0.25">
      <c r="A26" s="68" t="s">
        <v>22</v>
      </c>
      <c r="B26" s="69" t="s">
        <v>9</v>
      </c>
      <c r="C26" s="69">
        <v>100</v>
      </c>
      <c r="D26" s="69" t="s">
        <v>163</v>
      </c>
      <c r="E26" s="69">
        <v>110</v>
      </c>
      <c r="F26" s="70">
        <f>'117'!H27</f>
        <v>1343400</v>
      </c>
      <c r="G26" s="70">
        <f>'117'!I27</f>
        <v>375010.33</v>
      </c>
      <c r="H26" s="50">
        <f t="shared" si="1"/>
        <v>968389.66999999993</v>
      </c>
    </row>
    <row r="27" spans="1:8" ht="99" customHeight="1" x14ac:dyDescent="0.25">
      <c r="A27" s="68" t="s">
        <v>26</v>
      </c>
      <c r="B27" s="69" t="s">
        <v>9</v>
      </c>
      <c r="C27" s="69">
        <v>100</v>
      </c>
      <c r="D27" s="69" t="s">
        <v>164</v>
      </c>
      <c r="E27" s="69">
        <v>110</v>
      </c>
      <c r="F27" s="70">
        <f>'117'!H28</f>
        <v>7700</v>
      </c>
      <c r="G27" s="70">
        <f>'117'!I28</f>
        <v>2402.9699999999998</v>
      </c>
      <c r="H27" s="70">
        <f t="shared" ref="H27:H50" si="4">F27-G27</f>
        <v>5297.0300000000007</v>
      </c>
    </row>
    <row r="28" spans="1:8" ht="82.5" customHeight="1" x14ac:dyDescent="0.25">
      <c r="A28" s="68" t="s">
        <v>27</v>
      </c>
      <c r="B28" s="69" t="s">
        <v>9</v>
      </c>
      <c r="C28" s="69">
        <v>100</v>
      </c>
      <c r="D28" s="69" t="s">
        <v>165</v>
      </c>
      <c r="E28" s="69">
        <v>110</v>
      </c>
      <c r="F28" s="70">
        <f>'117'!H29</f>
        <v>1763500</v>
      </c>
      <c r="G28" s="70">
        <f>'117'!I29</f>
        <v>453756.32</v>
      </c>
      <c r="H28" s="70">
        <f t="shared" si="4"/>
        <v>1309743.68</v>
      </c>
    </row>
    <row r="29" spans="1:8" ht="83.25" customHeight="1" x14ac:dyDescent="0.25">
      <c r="A29" s="68" t="s">
        <v>28</v>
      </c>
      <c r="B29" s="69" t="s">
        <v>9</v>
      </c>
      <c r="C29" s="69">
        <v>100</v>
      </c>
      <c r="D29" s="69" t="s">
        <v>166</v>
      </c>
      <c r="E29" s="69">
        <v>110</v>
      </c>
      <c r="F29" s="70"/>
      <c r="G29" s="49">
        <f>'117'!I30</f>
        <v>-50312.46</v>
      </c>
      <c r="H29" s="49">
        <f t="shared" si="4"/>
        <v>50312.46</v>
      </c>
    </row>
    <row r="30" spans="1:8" ht="66.75" customHeight="1" x14ac:dyDescent="0.25">
      <c r="A30" s="68" t="s">
        <v>29</v>
      </c>
      <c r="B30" s="69" t="s">
        <v>9</v>
      </c>
      <c r="C30" s="69">
        <v>182</v>
      </c>
      <c r="D30" s="69" t="s">
        <v>30</v>
      </c>
      <c r="E30" s="69">
        <v>110</v>
      </c>
      <c r="F30" s="70">
        <f>'117'!H31</f>
        <v>13442000</v>
      </c>
      <c r="G30" s="70">
        <f>'117'!I31</f>
        <v>733341.96</v>
      </c>
      <c r="H30" s="70">
        <f t="shared" si="4"/>
        <v>12708658.039999999</v>
      </c>
    </row>
    <row r="31" spans="1:8" ht="67.5" customHeight="1" x14ac:dyDescent="0.25">
      <c r="A31" s="68" t="s">
        <v>29</v>
      </c>
      <c r="B31" s="69" t="s">
        <v>9</v>
      </c>
      <c r="C31" s="69">
        <v>182</v>
      </c>
      <c r="D31" s="69" t="s">
        <v>31</v>
      </c>
      <c r="E31" s="69">
        <v>110</v>
      </c>
      <c r="F31" s="70"/>
      <c r="G31" s="70">
        <f>'117'!I32</f>
        <v>694861.05</v>
      </c>
      <c r="H31" s="49">
        <f t="shared" si="4"/>
        <v>-694861.05</v>
      </c>
    </row>
    <row r="32" spans="1:8" ht="72" customHeight="1" x14ac:dyDescent="0.25">
      <c r="A32" s="68" t="s">
        <v>29</v>
      </c>
      <c r="B32" s="69" t="s">
        <v>9</v>
      </c>
      <c r="C32" s="69">
        <v>182</v>
      </c>
      <c r="D32" s="69" t="s">
        <v>33</v>
      </c>
      <c r="E32" s="69">
        <v>110</v>
      </c>
      <c r="F32" s="70"/>
      <c r="G32" s="70">
        <f>'117'!I33</f>
        <v>55192.77</v>
      </c>
      <c r="H32" s="49">
        <f t="shared" si="4"/>
        <v>-55192.77</v>
      </c>
    </row>
    <row r="33" spans="1:8" ht="72" hidden="1" customHeight="1" x14ac:dyDescent="0.25">
      <c r="A33" s="68" t="s">
        <v>29</v>
      </c>
      <c r="B33" s="69" t="s">
        <v>9</v>
      </c>
      <c r="C33" s="69" t="s">
        <v>16</v>
      </c>
      <c r="D33" s="69" t="s">
        <v>198</v>
      </c>
      <c r="E33" s="69" t="s">
        <v>17</v>
      </c>
      <c r="F33" s="70"/>
      <c r="G33" s="49"/>
      <c r="H33" s="49"/>
    </row>
    <row r="34" spans="1:8" ht="55.5" customHeight="1" x14ac:dyDescent="0.25">
      <c r="A34" s="68" t="s">
        <v>32</v>
      </c>
      <c r="B34" s="69" t="s">
        <v>9</v>
      </c>
      <c r="C34" s="69">
        <v>182</v>
      </c>
      <c r="D34" s="69" t="s">
        <v>34</v>
      </c>
      <c r="E34" s="69">
        <v>110</v>
      </c>
      <c r="F34" s="70">
        <f>'117'!H34</f>
        <v>5096000</v>
      </c>
      <c r="G34" s="70">
        <f>'117'!I34</f>
        <v>4010258.98</v>
      </c>
      <c r="H34" s="50">
        <f t="shared" si="4"/>
        <v>1085741.02</v>
      </c>
    </row>
    <row r="35" spans="1:8" ht="52.5" customHeight="1" x14ac:dyDescent="0.25">
      <c r="A35" s="68" t="s">
        <v>32</v>
      </c>
      <c r="B35" s="69" t="s">
        <v>9</v>
      </c>
      <c r="C35" s="69">
        <v>182</v>
      </c>
      <c r="D35" s="69" t="s">
        <v>35</v>
      </c>
      <c r="E35" s="69">
        <v>110</v>
      </c>
      <c r="F35" s="70"/>
      <c r="G35" s="70">
        <f>'117'!I35</f>
        <v>4010262</v>
      </c>
      <c r="H35" s="49">
        <f t="shared" si="4"/>
        <v>-4010262</v>
      </c>
    </row>
    <row r="36" spans="1:8" ht="53.25" customHeight="1" x14ac:dyDescent="0.25">
      <c r="A36" s="68" t="s">
        <v>32</v>
      </c>
      <c r="B36" s="69" t="s">
        <v>9</v>
      </c>
      <c r="C36" s="69">
        <v>182</v>
      </c>
      <c r="D36" s="69" t="s">
        <v>36</v>
      </c>
      <c r="E36" s="69">
        <v>110</v>
      </c>
      <c r="F36" s="70"/>
      <c r="G36" s="70">
        <f>'117'!I36</f>
        <v>-3.02</v>
      </c>
      <c r="H36" s="49">
        <f t="shared" si="4"/>
        <v>3.02</v>
      </c>
    </row>
    <row r="37" spans="1:8" ht="54" customHeight="1" x14ac:dyDescent="0.25">
      <c r="A37" s="71" t="s">
        <v>37</v>
      </c>
      <c r="B37" s="69" t="s">
        <v>9</v>
      </c>
      <c r="C37" s="69">
        <v>182</v>
      </c>
      <c r="D37" s="69" t="s">
        <v>39</v>
      </c>
      <c r="E37" s="69">
        <v>110</v>
      </c>
      <c r="F37" s="70">
        <f>'117'!H37</f>
        <v>4622000</v>
      </c>
      <c r="G37" s="70">
        <f>'117'!I37</f>
        <v>404132.53</v>
      </c>
      <c r="H37" s="70">
        <f t="shared" si="4"/>
        <v>4217867.47</v>
      </c>
    </row>
    <row r="38" spans="1:8" ht="54.75" customHeight="1" x14ac:dyDescent="0.25">
      <c r="A38" s="71" t="s">
        <v>37</v>
      </c>
      <c r="B38" s="69" t="s">
        <v>9</v>
      </c>
      <c r="C38" s="69">
        <v>182</v>
      </c>
      <c r="D38" s="69" t="s">
        <v>40</v>
      </c>
      <c r="E38" s="69">
        <v>110</v>
      </c>
      <c r="F38" s="70"/>
      <c r="G38" s="70">
        <f>'117'!I38</f>
        <v>344287.3</v>
      </c>
      <c r="H38" s="49">
        <f t="shared" si="4"/>
        <v>-344287.3</v>
      </c>
    </row>
    <row r="39" spans="1:8" ht="55.5" customHeight="1" x14ac:dyDescent="0.25">
      <c r="A39" s="71" t="s">
        <v>37</v>
      </c>
      <c r="B39" s="69" t="s">
        <v>9</v>
      </c>
      <c r="C39" s="69">
        <v>182</v>
      </c>
      <c r="D39" s="69" t="s">
        <v>41</v>
      </c>
      <c r="E39" s="69">
        <v>110</v>
      </c>
      <c r="F39" s="70"/>
      <c r="G39" s="70">
        <f>'117'!I39</f>
        <v>59845.23</v>
      </c>
      <c r="H39" s="49">
        <f t="shared" si="4"/>
        <v>-59845.23</v>
      </c>
    </row>
    <row r="40" spans="1:8" ht="97.5" customHeight="1" x14ac:dyDescent="0.25">
      <c r="A40" s="71" t="s">
        <v>38</v>
      </c>
      <c r="B40" s="69" t="s">
        <v>9</v>
      </c>
      <c r="C40" s="69" t="s">
        <v>50</v>
      </c>
      <c r="D40" s="69" t="s">
        <v>42</v>
      </c>
      <c r="E40" s="69">
        <v>120</v>
      </c>
      <c r="F40" s="70">
        <f>'117'!H40</f>
        <v>2264200</v>
      </c>
      <c r="G40" s="70">
        <f>'117'!I40</f>
        <v>187181.86</v>
      </c>
      <c r="H40" s="70">
        <f t="shared" si="4"/>
        <v>2077018.1400000001</v>
      </c>
    </row>
    <row r="41" spans="1:8" ht="93.75" customHeight="1" x14ac:dyDescent="0.25">
      <c r="A41" s="71" t="s">
        <v>38</v>
      </c>
      <c r="B41" s="69" t="s">
        <v>9</v>
      </c>
      <c r="C41" s="69" t="s">
        <v>50</v>
      </c>
      <c r="D41" s="69" t="s">
        <v>43</v>
      </c>
      <c r="E41" s="69">
        <v>120</v>
      </c>
      <c r="F41" s="70"/>
      <c r="G41" s="70">
        <f>'117'!I41</f>
        <v>187181.86</v>
      </c>
      <c r="H41" s="49">
        <f t="shared" si="4"/>
        <v>-187181.86</v>
      </c>
    </row>
    <row r="42" spans="1:8" ht="102" x14ac:dyDescent="0.25">
      <c r="A42" s="71" t="s">
        <v>44</v>
      </c>
      <c r="B42" s="69" t="s">
        <v>9</v>
      </c>
      <c r="C42" s="69" t="s">
        <v>49</v>
      </c>
      <c r="D42" s="69" t="s">
        <v>46</v>
      </c>
      <c r="E42" s="69">
        <v>120</v>
      </c>
      <c r="F42" s="70">
        <f>'117'!H42</f>
        <v>249999.96</v>
      </c>
      <c r="G42" s="70">
        <f>'117'!I42</f>
        <v>62499.99</v>
      </c>
      <c r="H42" s="70">
        <f t="shared" si="4"/>
        <v>187499.97</v>
      </c>
    </row>
    <row r="43" spans="1:8" ht="109.5" customHeight="1" x14ac:dyDescent="0.25">
      <c r="A43" s="71" t="s">
        <v>45</v>
      </c>
      <c r="B43" s="69" t="s">
        <v>9</v>
      </c>
      <c r="C43" s="69" t="s">
        <v>49</v>
      </c>
      <c r="D43" s="69" t="s">
        <v>47</v>
      </c>
      <c r="E43" s="69">
        <v>120</v>
      </c>
      <c r="F43" s="70">
        <f>'117'!H43</f>
        <v>4131647.5</v>
      </c>
      <c r="G43" s="70">
        <f>'117'!I43</f>
        <v>625392.22</v>
      </c>
      <c r="H43" s="70">
        <f t="shared" si="4"/>
        <v>3506255.2800000003</v>
      </c>
    </row>
    <row r="44" spans="1:8" ht="118.5" customHeight="1" x14ac:dyDescent="0.25">
      <c r="A44" s="71" t="s">
        <v>169</v>
      </c>
      <c r="B44" s="69" t="s">
        <v>9</v>
      </c>
      <c r="C44" s="69" t="s">
        <v>49</v>
      </c>
      <c r="D44" s="69" t="s">
        <v>48</v>
      </c>
      <c r="E44" s="69">
        <v>120</v>
      </c>
      <c r="F44" s="70"/>
      <c r="G44" s="70">
        <f>'117'!I44</f>
        <v>625392.22</v>
      </c>
      <c r="H44" s="49">
        <f t="shared" si="4"/>
        <v>-625392.22</v>
      </c>
    </row>
    <row r="45" spans="1:8" ht="63" customHeight="1" x14ac:dyDescent="0.25">
      <c r="A45" s="71" t="s">
        <v>51</v>
      </c>
      <c r="B45" s="69" t="s">
        <v>9</v>
      </c>
      <c r="C45" s="69" t="s">
        <v>49</v>
      </c>
      <c r="D45" s="69" t="s">
        <v>52</v>
      </c>
      <c r="E45" s="69">
        <v>130</v>
      </c>
      <c r="F45" s="70">
        <f>'117'!H45</f>
        <v>40700</v>
      </c>
      <c r="G45" s="70">
        <f>'117'!I45</f>
        <v>10167.219999999999</v>
      </c>
      <c r="H45" s="70">
        <f>F45-G45</f>
        <v>30532.78</v>
      </c>
    </row>
    <row r="46" spans="1:8" ht="63" hidden="1" customHeight="1" x14ac:dyDescent="0.25">
      <c r="A46" s="71" t="s">
        <v>199</v>
      </c>
      <c r="B46" s="69" t="s">
        <v>9</v>
      </c>
      <c r="C46" s="69" t="s">
        <v>49</v>
      </c>
      <c r="D46" s="69" t="s">
        <v>200</v>
      </c>
      <c r="E46" s="69" t="s">
        <v>201</v>
      </c>
      <c r="F46" s="70"/>
      <c r="G46" s="70" t="str">
        <f>'117'!I46</f>
        <v>-</v>
      </c>
      <c r="H46" s="70"/>
    </row>
    <row r="47" spans="1:8" ht="174" hidden="1" customHeight="1" x14ac:dyDescent="0.25">
      <c r="A47" s="71" t="s">
        <v>186</v>
      </c>
      <c r="B47" s="69" t="s">
        <v>9</v>
      </c>
      <c r="C47" s="69" t="s">
        <v>16</v>
      </c>
      <c r="D47" s="69" t="s">
        <v>187</v>
      </c>
      <c r="E47" s="69" t="s">
        <v>188</v>
      </c>
      <c r="F47" s="70" t="s">
        <v>202</v>
      </c>
      <c r="G47" s="70">
        <f>'117'!I47</f>
        <v>133749.99</v>
      </c>
      <c r="H47" s="70" t="s">
        <v>202</v>
      </c>
    </row>
    <row r="48" spans="1:8" ht="176.25" hidden="1" customHeight="1" x14ac:dyDescent="0.25">
      <c r="A48" s="71" t="s">
        <v>186</v>
      </c>
      <c r="B48" s="69" t="s">
        <v>9</v>
      </c>
      <c r="C48" s="69" t="s">
        <v>189</v>
      </c>
      <c r="D48" s="69" t="s">
        <v>190</v>
      </c>
      <c r="E48" s="69" t="s">
        <v>188</v>
      </c>
      <c r="F48" s="70"/>
      <c r="G48" s="70">
        <f>'117'!I48</f>
        <v>-586430.15</v>
      </c>
      <c r="H48" s="49"/>
    </row>
    <row r="49" spans="1:12" ht="72" customHeight="1" x14ac:dyDescent="0.25">
      <c r="A49" s="71" t="s">
        <v>191</v>
      </c>
      <c r="B49" s="69" t="s">
        <v>9</v>
      </c>
      <c r="C49" s="69" t="s">
        <v>49</v>
      </c>
      <c r="D49" s="69" t="s">
        <v>167</v>
      </c>
      <c r="E49" s="69" t="s">
        <v>168</v>
      </c>
      <c r="F49" s="70">
        <f>'117'!H46</f>
        <v>116648800</v>
      </c>
      <c r="G49" s="70">
        <f>'117'!I49</f>
        <v>0</v>
      </c>
      <c r="H49" s="70">
        <f t="shared" si="4"/>
        <v>116648800</v>
      </c>
    </row>
    <row r="50" spans="1:12" ht="67.5" customHeight="1" x14ac:dyDescent="0.25">
      <c r="A50" s="71" t="s">
        <v>53</v>
      </c>
      <c r="B50" s="69" t="s">
        <v>9</v>
      </c>
      <c r="C50" s="69" t="s">
        <v>49</v>
      </c>
      <c r="D50" s="69" t="s">
        <v>54</v>
      </c>
      <c r="E50" s="69" t="s">
        <v>168</v>
      </c>
      <c r="F50" s="70">
        <f>'117'!H47</f>
        <v>579500</v>
      </c>
      <c r="G50" s="70">
        <f>'117'!I47</f>
        <v>133749.99</v>
      </c>
      <c r="H50" s="70">
        <f t="shared" si="4"/>
        <v>445750.01</v>
      </c>
    </row>
    <row r="51" spans="1:12" ht="70.5" customHeight="1" x14ac:dyDescent="0.25">
      <c r="A51" s="71" t="s">
        <v>192</v>
      </c>
      <c r="B51" s="69" t="s">
        <v>9</v>
      </c>
      <c r="C51" s="69" t="s">
        <v>49</v>
      </c>
      <c r="D51" s="69" t="s">
        <v>193</v>
      </c>
      <c r="E51" s="69" t="s">
        <v>168</v>
      </c>
      <c r="F51" s="70"/>
      <c r="G51" s="49">
        <f>'117'!I48</f>
        <v>-586430.15</v>
      </c>
      <c r="H51" s="70"/>
    </row>
    <row r="52" spans="1:12" ht="24.75" customHeight="1" x14ac:dyDescent="0.25">
      <c r="A52" s="132" t="s">
        <v>55</v>
      </c>
      <c r="B52" s="133"/>
      <c r="C52" s="133"/>
      <c r="D52" s="133"/>
      <c r="E52" s="133"/>
      <c r="F52" s="133"/>
      <c r="G52" s="133"/>
      <c r="H52" s="133"/>
    </row>
    <row r="53" spans="1:12" ht="38.25" x14ac:dyDescent="0.25">
      <c r="A53" s="72" t="s">
        <v>1</v>
      </c>
      <c r="B53" s="66" t="s">
        <v>2</v>
      </c>
      <c r="C53" s="66" t="s">
        <v>57</v>
      </c>
      <c r="D53" s="66" t="s">
        <v>58</v>
      </c>
      <c r="E53" s="66" t="s">
        <v>59</v>
      </c>
      <c r="F53" s="73" t="s">
        <v>5</v>
      </c>
      <c r="G53" s="66" t="s">
        <v>6</v>
      </c>
      <c r="H53" s="66" t="s">
        <v>64</v>
      </c>
    </row>
    <row r="54" spans="1:12" x14ac:dyDescent="0.25">
      <c r="A54" s="64">
        <v>1</v>
      </c>
      <c r="B54" s="69" t="s">
        <v>60</v>
      </c>
      <c r="C54" s="69" t="s">
        <v>61</v>
      </c>
      <c r="D54" s="69" t="s">
        <v>62</v>
      </c>
      <c r="E54" s="69" t="s">
        <v>63</v>
      </c>
      <c r="F54" s="69">
        <v>6</v>
      </c>
      <c r="G54" s="69">
        <v>7</v>
      </c>
      <c r="H54" s="69">
        <v>8</v>
      </c>
    </row>
    <row r="55" spans="1:12" x14ac:dyDescent="0.25">
      <c r="A55" s="74" t="s">
        <v>65</v>
      </c>
      <c r="B55" s="75" t="s">
        <v>10</v>
      </c>
      <c r="C55" s="75">
        <v>9600</v>
      </c>
      <c r="D55" s="75" t="s">
        <v>75</v>
      </c>
      <c r="E55" s="75" t="s">
        <v>10</v>
      </c>
      <c r="F55" s="56">
        <f>F56+F93+F102+F124+F145+F192+F198+F208+F218+F224</f>
        <v>214021559.94</v>
      </c>
      <c r="G55" s="56">
        <f>G56+G93+G102+G124+G145+G192+G198+G208+G218+G224</f>
        <v>19619062.160000004</v>
      </c>
      <c r="H55" s="76">
        <f>G55/F55</f>
        <v>9.1668625186640637E-2</v>
      </c>
    </row>
    <row r="56" spans="1:12" x14ac:dyDescent="0.25">
      <c r="A56" s="58" t="s">
        <v>66</v>
      </c>
      <c r="B56" s="59" t="s">
        <v>49</v>
      </c>
      <c r="C56" s="59" t="s">
        <v>76</v>
      </c>
      <c r="D56" s="60"/>
      <c r="E56" s="60"/>
      <c r="F56" s="56">
        <f>F57+F80+F84+F75</f>
        <v>66520200</v>
      </c>
      <c r="G56" s="56">
        <f t="shared" ref="G56" si="5">G57+G80+G84</f>
        <v>13746874.550000001</v>
      </c>
      <c r="H56" s="76">
        <f>G56/F56</f>
        <v>0.20665714399535781</v>
      </c>
    </row>
    <row r="57" spans="1:12" ht="67.900000000000006" customHeight="1" x14ac:dyDescent="0.25">
      <c r="A57" s="77" t="s">
        <v>67</v>
      </c>
      <c r="B57" s="59" t="s">
        <v>49</v>
      </c>
      <c r="C57" s="59" t="s">
        <v>77</v>
      </c>
      <c r="D57" s="60"/>
      <c r="E57" s="60"/>
      <c r="F57" s="56">
        <f>SUM('117'!H55:H66)</f>
        <v>66188700</v>
      </c>
      <c r="G57" s="56">
        <f>SUM('117'!I55:I66)</f>
        <v>13679015.530000001</v>
      </c>
      <c r="H57" s="76">
        <f t="shared" ref="H57:H100" si="6">G57/F57</f>
        <v>0.20666693151550039</v>
      </c>
    </row>
    <row r="58" spans="1:12" ht="67.900000000000006" customHeight="1" x14ac:dyDescent="0.25">
      <c r="A58" s="53" t="s">
        <v>233</v>
      </c>
      <c r="B58" s="54" t="s">
        <v>49</v>
      </c>
      <c r="C58" s="54" t="s">
        <v>77</v>
      </c>
      <c r="D58" s="54" t="s">
        <v>234</v>
      </c>
      <c r="E58" s="78"/>
      <c r="F58" s="55">
        <f>SUM('117'!H55:H66)</f>
        <v>66188700</v>
      </c>
      <c r="G58" s="55">
        <f>SUM('117'!I55:I66)</f>
        <v>13679015.530000001</v>
      </c>
      <c r="H58" s="79">
        <f t="shared" si="6"/>
        <v>0.20666693151550039</v>
      </c>
      <c r="L58" s="51" t="s">
        <v>332</v>
      </c>
    </row>
    <row r="59" spans="1:12" ht="29.45" customHeight="1" x14ac:dyDescent="0.25">
      <c r="A59" s="53" t="s">
        <v>235</v>
      </c>
      <c r="B59" s="54" t="s">
        <v>49</v>
      </c>
      <c r="C59" s="54" t="s">
        <v>77</v>
      </c>
      <c r="D59" s="54" t="s">
        <v>236</v>
      </c>
      <c r="E59" s="78"/>
      <c r="F59" s="55">
        <f>SUM('117'!H55:H66)</f>
        <v>66188700</v>
      </c>
      <c r="G59" s="55">
        <f>SUM('117'!I55:I66)</f>
        <v>13679015.530000001</v>
      </c>
      <c r="H59" s="79">
        <f t="shared" si="6"/>
        <v>0.20666693151550039</v>
      </c>
      <c r="L59" s="51"/>
    </row>
    <row r="60" spans="1:12" ht="34.15" customHeight="1" x14ac:dyDescent="0.25">
      <c r="A60" s="53" t="s">
        <v>237</v>
      </c>
      <c r="B60" s="54" t="s">
        <v>49</v>
      </c>
      <c r="C60" s="54" t="s">
        <v>77</v>
      </c>
      <c r="D60" s="54" t="s">
        <v>68</v>
      </c>
      <c r="E60" s="78"/>
      <c r="F60" s="55">
        <f>SUM('117'!H55:H66)</f>
        <v>66188700</v>
      </c>
      <c r="G60" s="55">
        <f>SUM('117'!I55:I66)</f>
        <v>13679015.530000001</v>
      </c>
      <c r="H60" s="79">
        <f t="shared" si="6"/>
        <v>0.20666693151550039</v>
      </c>
      <c r="L60" s="51" t="s">
        <v>333</v>
      </c>
    </row>
    <row r="61" spans="1:12" ht="30.75" customHeight="1" x14ac:dyDescent="0.25">
      <c r="A61" s="53" t="s">
        <v>69</v>
      </c>
      <c r="B61" s="54" t="s">
        <v>49</v>
      </c>
      <c r="C61" s="54" t="s">
        <v>77</v>
      </c>
      <c r="D61" s="54" t="s">
        <v>70</v>
      </c>
      <c r="E61" s="78"/>
      <c r="F61" s="55">
        <f>SUM('117'!H55:H58)</f>
        <v>2794000</v>
      </c>
      <c r="G61" s="55">
        <f>SUM('117'!I55:I58)</f>
        <v>0</v>
      </c>
      <c r="H61" s="57">
        <f t="shared" si="6"/>
        <v>0</v>
      </c>
    </row>
    <row r="62" spans="1:12" ht="67.5" customHeight="1" x14ac:dyDescent="0.25">
      <c r="A62" s="53" t="s">
        <v>71</v>
      </c>
      <c r="B62" s="54" t="s">
        <v>49</v>
      </c>
      <c r="C62" s="54" t="s">
        <v>77</v>
      </c>
      <c r="D62" s="54" t="s">
        <v>70</v>
      </c>
      <c r="E62" s="54">
        <v>100</v>
      </c>
      <c r="F62" s="55">
        <f>SUM('117'!H55:H57)</f>
        <v>2774000</v>
      </c>
      <c r="G62" s="55">
        <f>SUM('117'!I55:I57)</f>
        <v>0</v>
      </c>
      <c r="H62" s="57">
        <f t="shared" si="6"/>
        <v>0</v>
      </c>
    </row>
    <row r="63" spans="1:12" ht="25.5" x14ac:dyDescent="0.25">
      <c r="A63" s="53" t="s">
        <v>72</v>
      </c>
      <c r="B63" s="54" t="s">
        <v>49</v>
      </c>
      <c r="C63" s="54" t="s">
        <v>77</v>
      </c>
      <c r="D63" s="54" t="s">
        <v>70</v>
      </c>
      <c r="E63" s="54">
        <v>120</v>
      </c>
      <c r="F63" s="55">
        <f>SUM('117'!H55:H57)</f>
        <v>2774000</v>
      </c>
      <c r="G63" s="55">
        <f>SUM('117'!I55:I57)</f>
        <v>0</v>
      </c>
      <c r="H63" s="57">
        <f t="shared" si="6"/>
        <v>0</v>
      </c>
    </row>
    <row r="64" spans="1:12" ht="25.5" hidden="1" x14ac:dyDescent="0.25">
      <c r="A64" s="53" t="s">
        <v>73</v>
      </c>
      <c r="B64" s="54" t="s">
        <v>49</v>
      </c>
      <c r="C64" s="54" t="s">
        <v>77</v>
      </c>
      <c r="D64" s="54" t="s">
        <v>70</v>
      </c>
      <c r="E64" s="54">
        <v>200</v>
      </c>
      <c r="F64" s="55">
        <f>F65</f>
        <v>0</v>
      </c>
      <c r="G64" s="55">
        <f>G65</f>
        <v>0</v>
      </c>
      <c r="H64" s="57" t="e">
        <f t="shared" si="6"/>
        <v>#DIV/0!</v>
      </c>
    </row>
    <row r="65" spans="1:8" ht="38.25" hidden="1" x14ac:dyDescent="0.25">
      <c r="A65" s="53" t="s">
        <v>74</v>
      </c>
      <c r="B65" s="54" t="s">
        <v>49</v>
      </c>
      <c r="C65" s="54" t="s">
        <v>77</v>
      </c>
      <c r="D65" s="54" t="s">
        <v>70</v>
      </c>
      <c r="E65" s="54">
        <v>240</v>
      </c>
      <c r="F65" s="55">
        <v>0</v>
      </c>
      <c r="G65" s="70">
        <v>0</v>
      </c>
      <c r="H65" s="57" t="e">
        <f t="shared" si="6"/>
        <v>#DIV/0!</v>
      </c>
    </row>
    <row r="66" spans="1:8" ht="28.15" customHeight="1" x14ac:dyDescent="0.25">
      <c r="A66" s="53" t="s">
        <v>81</v>
      </c>
      <c r="B66" s="54" t="s">
        <v>49</v>
      </c>
      <c r="C66" s="54" t="s">
        <v>77</v>
      </c>
      <c r="D66" s="54" t="s">
        <v>70</v>
      </c>
      <c r="E66" s="54">
        <v>200</v>
      </c>
      <c r="F66" s="55">
        <f>'117'!H58</f>
        <v>20000</v>
      </c>
      <c r="G66" s="55">
        <f>G67</f>
        <v>0</v>
      </c>
      <c r="H66" s="57">
        <f t="shared" ref="H66:H67" si="7">G66/F66</f>
        <v>0</v>
      </c>
    </row>
    <row r="67" spans="1:8" ht="41.45" customHeight="1" x14ac:dyDescent="0.25">
      <c r="A67" s="80" t="s">
        <v>74</v>
      </c>
      <c r="B67" s="54" t="s">
        <v>49</v>
      </c>
      <c r="C67" s="54" t="s">
        <v>77</v>
      </c>
      <c r="D67" s="54" t="s">
        <v>70</v>
      </c>
      <c r="E67" s="54">
        <v>240</v>
      </c>
      <c r="F67" s="55">
        <f>SUM('117'!H58)</f>
        <v>20000</v>
      </c>
      <c r="G67" s="70">
        <v>0</v>
      </c>
      <c r="H67" s="57">
        <f t="shared" si="7"/>
        <v>0</v>
      </c>
    </row>
    <row r="68" spans="1:8" ht="22.5" customHeight="1" x14ac:dyDescent="0.25">
      <c r="A68" s="53" t="s">
        <v>78</v>
      </c>
      <c r="B68" s="54" t="s">
        <v>49</v>
      </c>
      <c r="C68" s="54" t="s">
        <v>77</v>
      </c>
      <c r="D68" s="54" t="s">
        <v>79</v>
      </c>
      <c r="E68" s="78"/>
      <c r="F68" s="55">
        <f>SUM('117'!H59:H66)</f>
        <v>63394700</v>
      </c>
      <c r="G68" s="55">
        <f>SUM('117'!I59:I66)</f>
        <v>13679015.530000001</v>
      </c>
      <c r="H68" s="57">
        <f>G68/F68</f>
        <v>0.21577538074949484</v>
      </c>
    </row>
    <row r="69" spans="1:8" ht="72" customHeight="1" x14ac:dyDescent="0.25">
      <c r="A69" s="53" t="s">
        <v>71</v>
      </c>
      <c r="B69" s="54" t="s">
        <v>49</v>
      </c>
      <c r="C69" s="54" t="s">
        <v>77</v>
      </c>
      <c r="D69" s="54" t="s">
        <v>79</v>
      </c>
      <c r="E69" s="54">
        <v>100</v>
      </c>
      <c r="F69" s="55">
        <f>SUM('117'!H59:H61)</f>
        <v>56308200</v>
      </c>
      <c r="G69" s="55">
        <f>SUM('117'!I59:I61)</f>
        <v>12510496.4</v>
      </c>
      <c r="H69" s="57">
        <f t="shared" si="6"/>
        <v>0.22217894374176408</v>
      </c>
    </row>
    <row r="70" spans="1:8" ht="25.5" x14ac:dyDescent="0.25">
      <c r="A70" s="53" t="s">
        <v>80</v>
      </c>
      <c r="B70" s="54" t="s">
        <v>49</v>
      </c>
      <c r="C70" s="54" t="s">
        <v>77</v>
      </c>
      <c r="D70" s="54" t="s">
        <v>79</v>
      </c>
      <c r="E70" s="54">
        <v>120</v>
      </c>
      <c r="F70" s="55">
        <f>SUM('117'!H59:H61)</f>
        <v>56308200</v>
      </c>
      <c r="G70" s="55">
        <f>SUM('117'!I59:I61)</f>
        <v>12510496.4</v>
      </c>
      <c r="H70" s="57">
        <f t="shared" si="6"/>
        <v>0.22217894374176408</v>
      </c>
    </row>
    <row r="71" spans="1:8" ht="28.15" customHeight="1" x14ac:dyDescent="0.25">
      <c r="A71" s="53" t="s">
        <v>81</v>
      </c>
      <c r="B71" s="54" t="s">
        <v>49</v>
      </c>
      <c r="C71" s="54" t="s">
        <v>77</v>
      </c>
      <c r="D71" s="54" t="s">
        <v>79</v>
      </c>
      <c r="E71" s="54">
        <v>200</v>
      </c>
      <c r="F71" s="55">
        <f>SUM('117'!H62:H63)</f>
        <v>6956500</v>
      </c>
      <c r="G71" s="55">
        <f>SUM('117'!I62:I63)</f>
        <v>1144695.1300000001</v>
      </c>
      <c r="H71" s="57">
        <f t="shared" si="6"/>
        <v>0.16455043915762238</v>
      </c>
    </row>
    <row r="72" spans="1:8" ht="42.6" customHeight="1" x14ac:dyDescent="0.25">
      <c r="A72" s="80" t="s">
        <v>74</v>
      </c>
      <c r="B72" s="54" t="s">
        <v>49</v>
      </c>
      <c r="C72" s="54" t="s">
        <v>77</v>
      </c>
      <c r="D72" s="54" t="s">
        <v>79</v>
      </c>
      <c r="E72" s="54">
        <v>240</v>
      </c>
      <c r="F72" s="55">
        <f>SUM('117'!H62:H63)</f>
        <v>6956500</v>
      </c>
      <c r="G72" s="55">
        <f>SUM('117'!I62:I63)</f>
        <v>1144695.1300000001</v>
      </c>
      <c r="H72" s="57">
        <f t="shared" si="6"/>
        <v>0.16455043915762238</v>
      </c>
    </row>
    <row r="73" spans="1:8" x14ac:dyDescent="0.25">
      <c r="A73" s="81" t="s">
        <v>82</v>
      </c>
      <c r="B73" s="82" t="s">
        <v>49</v>
      </c>
      <c r="C73" s="82" t="s">
        <v>77</v>
      </c>
      <c r="D73" s="82" t="s">
        <v>79</v>
      </c>
      <c r="E73" s="82">
        <v>800</v>
      </c>
      <c r="F73" s="83">
        <f>SUM('117'!H64:H66)</f>
        <v>130000</v>
      </c>
      <c r="G73" s="83">
        <f>SUM('117'!I64:I66)</f>
        <v>23824</v>
      </c>
      <c r="H73" s="84">
        <f t="shared" si="6"/>
        <v>0.18326153846153845</v>
      </c>
    </row>
    <row r="74" spans="1:8" x14ac:dyDescent="0.25">
      <c r="A74" s="53" t="s">
        <v>83</v>
      </c>
      <c r="B74" s="54" t="s">
        <v>49</v>
      </c>
      <c r="C74" s="54" t="s">
        <v>77</v>
      </c>
      <c r="D74" s="54" t="s">
        <v>79</v>
      </c>
      <c r="E74" s="54">
        <v>850</v>
      </c>
      <c r="F74" s="85">
        <f>SUM('117'!H64:H66)</f>
        <v>130000</v>
      </c>
      <c r="G74" s="85">
        <f>SUM('117'!I64:I66)</f>
        <v>23824</v>
      </c>
      <c r="H74" s="86">
        <f t="shared" si="6"/>
        <v>0.18326153846153845</v>
      </c>
    </row>
    <row r="75" spans="1:8" ht="25.5" hidden="1" x14ac:dyDescent="0.25">
      <c r="A75" s="77" t="s">
        <v>203</v>
      </c>
      <c r="B75" s="59" t="s">
        <v>49</v>
      </c>
      <c r="C75" s="59" t="s">
        <v>207</v>
      </c>
      <c r="D75" s="59"/>
      <c r="E75" s="59"/>
      <c r="F75" s="87"/>
      <c r="G75" s="87"/>
      <c r="H75" s="88" t="e">
        <f t="shared" si="6"/>
        <v>#DIV/0!</v>
      </c>
    </row>
    <row r="76" spans="1:8" ht="54.6" hidden="1" customHeight="1" x14ac:dyDescent="0.25">
      <c r="A76" s="53" t="s">
        <v>204</v>
      </c>
      <c r="B76" s="54" t="s">
        <v>49</v>
      </c>
      <c r="C76" s="54" t="s">
        <v>207</v>
      </c>
      <c r="D76" s="54" t="s">
        <v>208</v>
      </c>
      <c r="E76" s="54"/>
      <c r="F76" s="85"/>
      <c r="G76" s="85"/>
      <c r="H76" s="86" t="e">
        <f t="shared" si="6"/>
        <v>#DIV/0!</v>
      </c>
    </row>
    <row r="77" spans="1:8" ht="25.5" hidden="1" x14ac:dyDescent="0.25">
      <c r="A77" s="53" t="s">
        <v>205</v>
      </c>
      <c r="B77" s="54" t="s">
        <v>49</v>
      </c>
      <c r="C77" s="54" t="s">
        <v>207</v>
      </c>
      <c r="D77" s="54" t="s">
        <v>208</v>
      </c>
      <c r="E77" s="54"/>
      <c r="F77" s="85"/>
      <c r="G77" s="85"/>
      <c r="H77" s="86" t="e">
        <f t="shared" si="6"/>
        <v>#DIV/0!</v>
      </c>
    </row>
    <row r="78" spans="1:8" hidden="1" x14ac:dyDescent="0.25">
      <c r="A78" s="53" t="s">
        <v>82</v>
      </c>
      <c r="B78" s="54" t="s">
        <v>49</v>
      </c>
      <c r="C78" s="54" t="s">
        <v>207</v>
      </c>
      <c r="D78" s="54" t="s">
        <v>208</v>
      </c>
      <c r="E78" s="54" t="s">
        <v>209</v>
      </c>
      <c r="F78" s="85"/>
      <c r="G78" s="85"/>
      <c r="H78" s="86" t="e">
        <f t="shared" si="6"/>
        <v>#DIV/0!</v>
      </c>
    </row>
    <row r="79" spans="1:8" hidden="1" x14ac:dyDescent="0.25">
      <c r="A79" s="53" t="s">
        <v>206</v>
      </c>
      <c r="B79" s="54" t="s">
        <v>49</v>
      </c>
      <c r="C79" s="54" t="s">
        <v>207</v>
      </c>
      <c r="D79" s="54" t="s">
        <v>208</v>
      </c>
      <c r="E79" s="54" t="s">
        <v>210</v>
      </c>
      <c r="F79" s="85"/>
      <c r="G79" s="85"/>
      <c r="H79" s="86" t="e">
        <f t="shared" si="6"/>
        <v>#DIV/0!</v>
      </c>
    </row>
    <row r="80" spans="1:8" x14ac:dyDescent="0.25">
      <c r="A80" s="58" t="s">
        <v>84</v>
      </c>
      <c r="B80" s="59" t="s">
        <v>49</v>
      </c>
      <c r="C80" s="59" t="s">
        <v>92</v>
      </c>
      <c r="D80" s="60"/>
      <c r="E80" s="60"/>
      <c r="F80" s="87">
        <f t="shared" ref="F80:G82" si="8">F81</f>
        <v>100000</v>
      </c>
      <c r="G80" s="87">
        <f t="shared" si="8"/>
        <v>0</v>
      </c>
      <c r="H80" s="88">
        <f t="shared" si="6"/>
        <v>0</v>
      </c>
    </row>
    <row r="81" spans="1:8" ht="25.5" x14ac:dyDescent="0.25">
      <c r="A81" s="80" t="s">
        <v>85</v>
      </c>
      <c r="B81" s="54" t="s">
        <v>49</v>
      </c>
      <c r="C81" s="54" t="s">
        <v>92</v>
      </c>
      <c r="D81" s="54" t="s">
        <v>86</v>
      </c>
      <c r="E81" s="54"/>
      <c r="F81" s="85">
        <f>'117'!H67</f>
        <v>100000</v>
      </c>
      <c r="G81" s="85">
        <f t="shared" si="8"/>
        <v>0</v>
      </c>
      <c r="H81" s="86">
        <f t="shared" si="6"/>
        <v>0</v>
      </c>
    </row>
    <row r="82" spans="1:8" x14ac:dyDescent="0.25">
      <c r="A82" s="80" t="s">
        <v>82</v>
      </c>
      <c r="B82" s="54" t="s">
        <v>49</v>
      </c>
      <c r="C82" s="54" t="s">
        <v>92</v>
      </c>
      <c r="D82" s="54" t="s">
        <v>86</v>
      </c>
      <c r="E82" s="54">
        <v>800</v>
      </c>
      <c r="F82" s="85">
        <f>'117'!H67</f>
        <v>100000</v>
      </c>
      <c r="G82" s="85">
        <f t="shared" si="8"/>
        <v>0</v>
      </c>
      <c r="H82" s="86">
        <f t="shared" si="6"/>
        <v>0</v>
      </c>
    </row>
    <row r="83" spans="1:8" x14ac:dyDescent="0.25">
      <c r="A83" s="80" t="s">
        <v>87</v>
      </c>
      <c r="B83" s="54" t="s">
        <v>49</v>
      </c>
      <c r="C83" s="54" t="s">
        <v>92</v>
      </c>
      <c r="D83" s="54" t="s">
        <v>86</v>
      </c>
      <c r="E83" s="54">
        <v>870</v>
      </c>
      <c r="F83" s="85">
        <f>'117'!H67</f>
        <v>100000</v>
      </c>
      <c r="G83" s="85">
        <v>0</v>
      </c>
      <c r="H83" s="86">
        <f t="shared" si="6"/>
        <v>0</v>
      </c>
    </row>
    <row r="84" spans="1:8" x14ac:dyDescent="0.25">
      <c r="A84" s="89" t="s">
        <v>88</v>
      </c>
      <c r="B84" s="90" t="s">
        <v>49</v>
      </c>
      <c r="C84" s="90" t="s">
        <v>93</v>
      </c>
      <c r="D84" s="91"/>
      <c r="E84" s="91"/>
      <c r="F84" s="92">
        <f>SUM('117'!H68:H69)</f>
        <v>231500</v>
      </c>
      <c r="G84" s="92">
        <f>SUM('117'!I68:I69)</f>
        <v>67859.02</v>
      </c>
      <c r="H84" s="93">
        <f t="shared" si="6"/>
        <v>0.29312751619870414</v>
      </c>
    </row>
    <row r="85" spans="1:8" ht="63.75" x14ac:dyDescent="0.25">
      <c r="A85" s="94" t="s">
        <v>233</v>
      </c>
      <c r="B85" s="95" t="s">
        <v>49</v>
      </c>
      <c r="C85" s="96" t="s">
        <v>93</v>
      </c>
      <c r="D85" s="96" t="s">
        <v>234</v>
      </c>
      <c r="E85" s="97"/>
      <c r="F85" s="98">
        <f>SUM('117'!H68:H69)</f>
        <v>231500</v>
      </c>
      <c r="G85" s="98">
        <f>SUM('117'!I68:I69)</f>
        <v>67859.02</v>
      </c>
      <c r="H85" s="93">
        <f t="shared" si="6"/>
        <v>0.29312751619870414</v>
      </c>
    </row>
    <row r="86" spans="1:8" ht="25.5" x14ac:dyDescent="0.25">
      <c r="A86" s="94" t="s">
        <v>235</v>
      </c>
      <c r="B86" s="99" t="s">
        <v>49</v>
      </c>
      <c r="C86" s="96" t="s">
        <v>93</v>
      </c>
      <c r="D86" s="96" t="s">
        <v>236</v>
      </c>
      <c r="E86" s="97"/>
      <c r="F86" s="98">
        <f>SUM('117'!H68:H69)</f>
        <v>231500</v>
      </c>
      <c r="G86" s="98">
        <f>SUM('117'!I68:I69)</f>
        <v>67859.02</v>
      </c>
      <c r="H86" s="57">
        <f t="shared" si="6"/>
        <v>0.29312751619870414</v>
      </c>
    </row>
    <row r="87" spans="1:8" ht="42" customHeight="1" x14ac:dyDescent="0.25">
      <c r="A87" s="80" t="s">
        <v>89</v>
      </c>
      <c r="B87" s="100" t="s">
        <v>49</v>
      </c>
      <c r="C87" s="54" t="s">
        <v>93</v>
      </c>
      <c r="D87" s="54" t="s">
        <v>90</v>
      </c>
      <c r="E87" s="54"/>
      <c r="F87" s="55">
        <f>'117'!H68</f>
        <v>21500</v>
      </c>
      <c r="G87" s="55">
        <v>0</v>
      </c>
      <c r="H87" s="57">
        <f t="shared" si="6"/>
        <v>0</v>
      </c>
    </row>
    <row r="88" spans="1:8" x14ac:dyDescent="0.25">
      <c r="A88" s="53" t="s">
        <v>82</v>
      </c>
      <c r="B88" s="54" t="s">
        <v>49</v>
      </c>
      <c r="C88" s="54" t="s">
        <v>93</v>
      </c>
      <c r="D88" s="54" t="s">
        <v>90</v>
      </c>
      <c r="E88" s="54">
        <v>800</v>
      </c>
      <c r="F88" s="55">
        <f>'117'!H68</f>
        <v>21500</v>
      </c>
      <c r="G88" s="55">
        <v>0</v>
      </c>
      <c r="H88" s="57">
        <f>G88/F88</f>
        <v>0</v>
      </c>
    </row>
    <row r="89" spans="1:8" x14ac:dyDescent="0.25">
      <c r="A89" s="53" t="s">
        <v>83</v>
      </c>
      <c r="B89" s="82" t="s">
        <v>49</v>
      </c>
      <c r="C89" s="54" t="s">
        <v>93</v>
      </c>
      <c r="D89" s="54" t="s">
        <v>90</v>
      </c>
      <c r="E89" s="54">
        <v>850</v>
      </c>
      <c r="F89" s="55">
        <f>'117'!H68</f>
        <v>21500</v>
      </c>
      <c r="G89" s="55"/>
      <c r="H89" s="57">
        <f t="shared" si="6"/>
        <v>0</v>
      </c>
    </row>
    <row r="90" spans="1:8" x14ac:dyDescent="0.25">
      <c r="A90" s="53" t="s">
        <v>88</v>
      </c>
      <c r="B90" s="54" t="s">
        <v>49</v>
      </c>
      <c r="C90" s="54" t="s">
        <v>93</v>
      </c>
      <c r="D90" s="54" t="s">
        <v>91</v>
      </c>
      <c r="E90" s="54"/>
      <c r="F90" s="55">
        <f>'117'!H69</f>
        <v>210000</v>
      </c>
      <c r="G90" s="55">
        <f>'117'!I69</f>
        <v>67859.02</v>
      </c>
      <c r="H90" s="57">
        <f>G90/F90</f>
        <v>0.32313819047619052</v>
      </c>
    </row>
    <row r="91" spans="1:8" ht="25.5" x14ac:dyDescent="0.25">
      <c r="A91" s="53" t="s">
        <v>73</v>
      </c>
      <c r="B91" s="82" t="s">
        <v>49</v>
      </c>
      <c r="C91" s="54" t="s">
        <v>93</v>
      </c>
      <c r="D91" s="54" t="s">
        <v>91</v>
      </c>
      <c r="E91" s="54">
        <v>200</v>
      </c>
      <c r="F91" s="55">
        <f>'117'!H69</f>
        <v>210000</v>
      </c>
      <c r="G91" s="55">
        <f>'117'!I69</f>
        <v>67859.02</v>
      </c>
      <c r="H91" s="57">
        <f t="shared" si="6"/>
        <v>0.32313819047619052</v>
      </c>
    </row>
    <row r="92" spans="1:8" ht="40.9" customHeight="1" x14ac:dyDescent="0.25">
      <c r="A92" s="81" t="s">
        <v>74</v>
      </c>
      <c r="B92" s="82" t="s">
        <v>49</v>
      </c>
      <c r="C92" s="82" t="s">
        <v>93</v>
      </c>
      <c r="D92" s="82" t="s">
        <v>91</v>
      </c>
      <c r="E92" s="82">
        <v>240</v>
      </c>
      <c r="F92" s="55">
        <f>'117'!H69</f>
        <v>210000</v>
      </c>
      <c r="G92" s="55">
        <f>'117'!I69</f>
        <v>67859.02</v>
      </c>
      <c r="H92" s="57">
        <f t="shared" si="6"/>
        <v>0.32313819047619052</v>
      </c>
    </row>
    <row r="93" spans="1:8" x14ac:dyDescent="0.25">
      <c r="A93" s="58" t="s">
        <v>94</v>
      </c>
      <c r="B93" s="59" t="s">
        <v>49</v>
      </c>
      <c r="C93" s="59" t="s">
        <v>100</v>
      </c>
      <c r="D93" s="60"/>
      <c r="E93" s="60"/>
      <c r="F93" s="56">
        <f>F94</f>
        <v>579500</v>
      </c>
      <c r="G93" s="56">
        <f>SUM('117'!I70:I72)</f>
        <v>13541.55</v>
      </c>
      <c r="H93" s="61">
        <f t="shared" si="6"/>
        <v>2.3367644521138913E-2</v>
      </c>
    </row>
    <row r="94" spans="1:8" x14ac:dyDescent="0.25">
      <c r="A94" s="58" t="s">
        <v>95</v>
      </c>
      <c r="B94" s="59" t="s">
        <v>49</v>
      </c>
      <c r="C94" s="59" t="s">
        <v>101</v>
      </c>
      <c r="D94" s="59"/>
      <c r="E94" s="59"/>
      <c r="F94" s="56">
        <f>SUM('117'!H70:H72)</f>
        <v>579500</v>
      </c>
      <c r="G94" s="56">
        <f>SUM('117'!I70:I72)</f>
        <v>13541.55</v>
      </c>
      <c r="H94" s="61">
        <f t="shared" si="6"/>
        <v>2.3367644521138913E-2</v>
      </c>
    </row>
    <row r="95" spans="1:8" x14ac:dyDescent="0.25">
      <c r="A95" s="80" t="s">
        <v>238</v>
      </c>
      <c r="B95" s="54" t="s">
        <v>49</v>
      </c>
      <c r="C95" s="54" t="s">
        <v>101</v>
      </c>
      <c r="D95" s="54" t="s">
        <v>239</v>
      </c>
      <c r="E95" s="54"/>
      <c r="F95" s="55">
        <f>SUM('117'!H70:H72)</f>
        <v>579500</v>
      </c>
      <c r="G95" s="55">
        <f>SUM('117'!I70:I72)</f>
        <v>13541.55</v>
      </c>
      <c r="H95" s="57">
        <f t="shared" si="6"/>
        <v>2.3367644521138913E-2</v>
      </c>
    </row>
    <row r="96" spans="1:8" ht="38.25" x14ac:dyDescent="0.25">
      <c r="A96" s="80" t="s">
        <v>96</v>
      </c>
      <c r="B96" s="54" t="s">
        <v>49</v>
      </c>
      <c r="C96" s="54" t="s">
        <v>101</v>
      </c>
      <c r="D96" s="54">
        <v>1710051180</v>
      </c>
      <c r="E96" s="54"/>
      <c r="F96" s="55">
        <f>SUM('117'!H70:H72)</f>
        <v>579500</v>
      </c>
      <c r="G96" s="55">
        <f>SUM('117'!I70:I72)</f>
        <v>13541.55</v>
      </c>
      <c r="H96" s="57">
        <f t="shared" si="6"/>
        <v>2.3367644521138913E-2</v>
      </c>
    </row>
    <row r="97" spans="1:8" ht="63.75" x14ac:dyDescent="0.25">
      <c r="A97" s="80" t="s">
        <v>240</v>
      </c>
      <c r="B97" s="54" t="s">
        <v>49</v>
      </c>
      <c r="C97" s="54" t="s">
        <v>101</v>
      </c>
      <c r="D97" s="54" t="s">
        <v>241</v>
      </c>
      <c r="E97" s="54"/>
      <c r="F97" s="55">
        <f>F96</f>
        <v>579500</v>
      </c>
      <c r="G97" s="55">
        <f>G96</f>
        <v>13541.55</v>
      </c>
      <c r="H97" s="57">
        <f t="shared" si="6"/>
        <v>2.3367644521138913E-2</v>
      </c>
    </row>
    <row r="98" spans="1:8" ht="72" customHeight="1" x14ac:dyDescent="0.25">
      <c r="A98" s="80" t="s">
        <v>97</v>
      </c>
      <c r="B98" s="54" t="s">
        <v>49</v>
      </c>
      <c r="C98" s="54" t="s">
        <v>101</v>
      </c>
      <c r="D98" s="54">
        <v>1710051180</v>
      </c>
      <c r="E98" s="54">
        <v>100</v>
      </c>
      <c r="F98" s="55">
        <f>SUM('117'!H70:H71)</f>
        <v>535000</v>
      </c>
      <c r="G98" s="55">
        <f>SUM('117'!I70:I71)</f>
        <v>13541.55</v>
      </c>
      <c r="H98" s="57">
        <f t="shared" si="6"/>
        <v>2.5311308411214952E-2</v>
      </c>
    </row>
    <row r="99" spans="1:8" ht="34.15" customHeight="1" x14ac:dyDescent="0.25">
      <c r="A99" s="80" t="s">
        <v>80</v>
      </c>
      <c r="B99" s="54" t="s">
        <v>49</v>
      </c>
      <c r="C99" s="54" t="s">
        <v>101</v>
      </c>
      <c r="D99" s="54">
        <v>1710051180</v>
      </c>
      <c r="E99" s="54">
        <v>120</v>
      </c>
      <c r="F99" s="55">
        <f>SUM('117'!H70:H71)</f>
        <v>535000</v>
      </c>
      <c r="G99" s="55">
        <f>SUM('117'!I70:I71)</f>
        <v>13541.55</v>
      </c>
      <c r="H99" s="57">
        <f t="shared" si="6"/>
        <v>2.5311308411214952E-2</v>
      </c>
    </row>
    <row r="100" spans="1:8" ht="30" customHeight="1" x14ac:dyDescent="0.25">
      <c r="A100" s="53" t="s">
        <v>73</v>
      </c>
      <c r="B100" s="54" t="s">
        <v>49</v>
      </c>
      <c r="C100" s="54" t="s">
        <v>101</v>
      </c>
      <c r="D100" s="54">
        <v>1710051180</v>
      </c>
      <c r="E100" s="54">
        <v>200</v>
      </c>
      <c r="F100" s="55">
        <f>SUM('117'!H72)</f>
        <v>44500</v>
      </c>
      <c r="G100" s="55">
        <f>SUM('117'!I72)</f>
        <v>0</v>
      </c>
      <c r="H100" s="57">
        <f t="shared" si="6"/>
        <v>0</v>
      </c>
    </row>
    <row r="101" spans="1:8" ht="40.9" customHeight="1" x14ac:dyDescent="0.25">
      <c r="A101" s="53" t="s">
        <v>74</v>
      </c>
      <c r="B101" s="54" t="s">
        <v>49</v>
      </c>
      <c r="C101" s="54" t="s">
        <v>101</v>
      </c>
      <c r="D101" s="54">
        <v>1710051180</v>
      </c>
      <c r="E101" s="54">
        <v>240</v>
      </c>
      <c r="F101" s="55">
        <f>SUM('117'!H72)</f>
        <v>44500</v>
      </c>
      <c r="G101" s="55">
        <f>SUM('117'!I72)</f>
        <v>0</v>
      </c>
      <c r="H101" s="57">
        <f>G101/F101</f>
        <v>0</v>
      </c>
    </row>
    <row r="102" spans="1:8" ht="25.5" x14ac:dyDescent="0.25">
      <c r="A102" s="58" t="s">
        <v>98</v>
      </c>
      <c r="B102" s="59" t="s">
        <v>49</v>
      </c>
      <c r="C102" s="59" t="s">
        <v>102</v>
      </c>
      <c r="D102" s="60"/>
      <c r="E102" s="60"/>
      <c r="F102" s="56">
        <f>F103+F111+F116</f>
        <v>510600</v>
      </c>
      <c r="G102" s="56">
        <f>G103+G111+G116</f>
        <v>56586</v>
      </c>
      <c r="H102" s="61">
        <f>G102/F102</f>
        <v>0.11082256169212691</v>
      </c>
    </row>
    <row r="103" spans="1:8" ht="47.45" customHeight="1" x14ac:dyDescent="0.25">
      <c r="A103" s="101" t="s">
        <v>99</v>
      </c>
      <c r="B103" s="102" t="s">
        <v>49</v>
      </c>
      <c r="C103" s="102" t="s">
        <v>103</v>
      </c>
      <c r="D103" s="103"/>
      <c r="E103" s="103"/>
      <c r="F103" s="104">
        <f>'117'!H73</f>
        <v>107500</v>
      </c>
      <c r="G103" s="104">
        <f>G104+G108</f>
        <v>0</v>
      </c>
      <c r="H103" s="105">
        <f t="shared" ref="H103:H108" si="9">G103/F103</f>
        <v>0</v>
      </c>
    </row>
    <row r="104" spans="1:8" ht="38.25" x14ac:dyDescent="0.25">
      <c r="A104" s="53" t="s">
        <v>211</v>
      </c>
      <c r="B104" s="54" t="s">
        <v>49</v>
      </c>
      <c r="C104" s="54" t="s">
        <v>103</v>
      </c>
      <c r="D104" s="54" t="s">
        <v>212</v>
      </c>
      <c r="E104" s="54"/>
      <c r="F104" s="85">
        <f>'117'!H73</f>
        <v>107500</v>
      </c>
      <c r="G104" s="85">
        <f>G106</f>
        <v>0</v>
      </c>
      <c r="H104" s="86">
        <f t="shared" si="9"/>
        <v>0</v>
      </c>
    </row>
    <row r="105" spans="1:8" ht="42" customHeight="1" x14ac:dyDescent="0.25">
      <c r="A105" s="53" t="s">
        <v>213</v>
      </c>
      <c r="B105" s="54" t="s">
        <v>49</v>
      </c>
      <c r="C105" s="54" t="s">
        <v>103</v>
      </c>
      <c r="D105" s="54" t="s">
        <v>214</v>
      </c>
      <c r="E105" s="54"/>
      <c r="F105" s="85">
        <f>'117'!H73</f>
        <v>107500</v>
      </c>
      <c r="G105" s="85">
        <v>0</v>
      </c>
      <c r="H105" s="86">
        <f t="shared" si="9"/>
        <v>0</v>
      </c>
    </row>
    <row r="106" spans="1:8" ht="30" customHeight="1" x14ac:dyDescent="0.25">
      <c r="A106" s="53" t="s">
        <v>73</v>
      </c>
      <c r="B106" s="54" t="s">
        <v>49</v>
      </c>
      <c r="C106" s="54" t="s">
        <v>103</v>
      </c>
      <c r="D106" s="54" t="s">
        <v>214</v>
      </c>
      <c r="E106" s="54">
        <v>200</v>
      </c>
      <c r="F106" s="85">
        <f>'117'!H73</f>
        <v>107500</v>
      </c>
      <c r="G106" s="85">
        <f>G107</f>
        <v>0</v>
      </c>
      <c r="H106" s="86">
        <f t="shared" si="9"/>
        <v>0</v>
      </c>
    </row>
    <row r="107" spans="1:8" ht="46.15" customHeight="1" x14ac:dyDescent="0.25">
      <c r="A107" s="106" t="s">
        <v>74</v>
      </c>
      <c r="B107" s="100" t="s">
        <v>49</v>
      </c>
      <c r="C107" s="100" t="s">
        <v>103</v>
      </c>
      <c r="D107" s="54" t="s">
        <v>214</v>
      </c>
      <c r="E107" s="96">
        <v>240</v>
      </c>
      <c r="F107" s="98">
        <f>'117'!H73</f>
        <v>107500</v>
      </c>
      <c r="G107" s="107">
        <v>0</v>
      </c>
      <c r="H107" s="108">
        <f t="shared" si="9"/>
        <v>0</v>
      </c>
    </row>
    <row r="108" spans="1:8" ht="51" hidden="1" x14ac:dyDescent="0.25">
      <c r="A108" s="53" t="s">
        <v>242</v>
      </c>
      <c r="B108" s="54" t="s">
        <v>49</v>
      </c>
      <c r="C108" s="54" t="s">
        <v>103</v>
      </c>
      <c r="D108" s="54" t="s">
        <v>243</v>
      </c>
      <c r="E108" s="78"/>
      <c r="F108" s="55">
        <v>0</v>
      </c>
      <c r="G108" s="55">
        <f>G109</f>
        <v>0</v>
      </c>
      <c r="H108" s="57" t="e">
        <f t="shared" si="9"/>
        <v>#DIV/0!</v>
      </c>
    </row>
    <row r="109" spans="1:8" ht="25.5" hidden="1" x14ac:dyDescent="0.25">
      <c r="A109" s="53" t="s">
        <v>73</v>
      </c>
      <c r="B109" s="82" t="s">
        <v>49</v>
      </c>
      <c r="C109" s="82" t="s">
        <v>103</v>
      </c>
      <c r="D109" s="54" t="s">
        <v>243</v>
      </c>
      <c r="E109" s="54">
        <v>200</v>
      </c>
      <c r="F109" s="55">
        <v>0</v>
      </c>
      <c r="G109" s="55">
        <f>G110</f>
        <v>0</v>
      </c>
      <c r="H109" s="57" t="e">
        <f>G109/F109</f>
        <v>#DIV/0!</v>
      </c>
    </row>
    <row r="110" spans="1:8" ht="43.9" hidden="1" customHeight="1" x14ac:dyDescent="0.25">
      <c r="A110" s="53" t="s">
        <v>74</v>
      </c>
      <c r="B110" s="54" t="s">
        <v>49</v>
      </c>
      <c r="C110" s="54" t="s">
        <v>103</v>
      </c>
      <c r="D110" s="54" t="s">
        <v>243</v>
      </c>
      <c r="E110" s="54">
        <v>240</v>
      </c>
      <c r="F110" s="55">
        <v>0</v>
      </c>
      <c r="G110" s="70">
        <v>0</v>
      </c>
      <c r="H110" s="57" t="e">
        <f t="shared" ref="H110:H124" si="10">G110/F110</f>
        <v>#DIV/0!</v>
      </c>
    </row>
    <row r="111" spans="1:8" x14ac:dyDescent="0.25">
      <c r="A111" s="77" t="s">
        <v>104</v>
      </c>
      <c r="B111" s="59" t="s">
        <v>49</v>
      </c>
      <c r="C111" s="59" t="s">
        <v>105</v>
      </c>
      <c r="D111" s="59"/>
      <c r="E111" s="59"/>
      <c r="F111" s="56">
        <f>SUM('117'!H74:H75)</f>
        <v>323100</v>
      </c>
      <c r="G111" s="56">
        <f>SUM('117'!I74:I75)</f>
        <v>56586</v>
      </c>
      <c r="H111" s="61">
        <f t="shared" si="10"/>
        <v>0.17513463324048281</v>
      </c>
    </row>
    <row r="112" spans="1:8" ht="38.25" x14ac:dyDescent="0.25">
      <c r="A112" s="53" t="s">
        <v>211</v>
      </c>
      <c r="B112" s="54" t="s">
        <v>49</v>
      </c>
      <c r="C112" s="54" t="s">
        <v>105</v>
      </c>
      <c r="D112" s="54" t="s">
        <v>212</v>
      </c>
      <c r="E112" s="54"/>
      <c r="F112" s="55">
        <f>SUM('117'!H74:H75)</f>
        <v>323100</v>
      </c>
      <c r="G112" s="55">
        <f>SUM('117'!I74:I75)</f>
        <v>56586</v>
      </c>
      <c r="H112" s="57">
        <f t="shared" si="10"/>
        <v>0.17513463324048281</v>
      </c>
    </row>
    <row r="113" spans="1:8" ht="38.25" x14ac:dyDescent="0.25">
      <c r="A113" s="53" t="s">
        <v>215</v>
      </c>
      <c r="B113" s="54" t="s">
        <v>49</v>
      </c>
      <c r="C113" s="54" t="s">
        <v>105</v>
      </c>
      <c r="D113" s="54" t="s">
        <v>216</v>
      </c>
      <c r="E113" s="54"/>
      <c r="F113" s="55">
        <f>SUM('117'!H74:H75)</f>
        <v>323100</v>
      </c>
      <c r="G113" s="55">
        <f>SUM('117'!I74:I75)</f>
        <v>56586</v>
      </c>
      <c r="H113" s="57">
        <f t="shared" si="10"/>
        <v>0.17513463324048281</v>
      </c>
    </row>
    <row r="114" spans="1:8" ht="29.45" customHeight="1" x14ac:dyDescent="0.25">
      <c r="A114" s="53" t="s">
        <v>73</v>
      </c>
      <c r="B114" s="54" t="s">
        <v>49</v>
      </c>
      <c r="C114" s="54" t="s">
        <v>105</v>
      </c>
      <c r="D114" s="54" t="s">
        <v>216</v>
      </c>
      <c r="E114" s="54">
        <v>200</v>
      </c>
      <c r="F114" s="55">
        <f>SUM('117'!H74:H75)</f>
        <v>323100</v>
      </c>
      <c r="G114" s="55">
        <f>SUM('117'!I74:I75)</f>
        <v>56586</v>
      </c>
      <c r="H114" s="57">
        <f t="shared" si="10"/>
        <v>0.17513463324048281</v>
      </c>
    </row>
    <row r="115" spans="1:8" ht="43.15" customHeight="1" x14ac:dyDescent="0.25">
      <c r="A115" s="53" t="s">
        <v>74</v>
      </c>
      <c r="B115" s="54" t="s">
        <v>49</v>
      </c>
      <c r="C115" s="54" t="s">
        <v>105</v>
      </c>
      <c r="D115" s="54" t="s">
        <v>216</v>
      </c>
      <c r="E115" s="54">
        <v>240</v>
      </c>
      <c r="F115" s="55">
        <f>SUM('117'!H74:H75)</f>
        <v>323100</v>
      </c>
      <c r="G115" s="55">
        <f>SUM('117'!I74:I75)</f>
        <v>56586</v>
      </c>
      <c r="H115" s="57">
        <f t="shared" si="10"/>
        <v>0.17513463324048281</v>
      </c>
    </row>
    <row r="116" spans="1:8" ht="38.25" x14ac:dyDescent="0.25">
      <c r="A116" s="77" t="s">
        <v>106</v>
      </c>
      <c r="B116" s="59" t="s">
        <v>49</v>
      </c>
      <c r="C116" s="59" t="s">
        <v>107</v>
      </c>
      <c r="D116" s="59"/>
      <c r="E116" s="59"/>
      <c r="F116" s="56">
        <f>SUM('117'!H76:H77)</f>
        <v>80000</v>
      </c>
      <c r="G116" s="56">
        <f>SUM('117'!I76:I77)</f>
        <v>0</v>
      </c>
      <c r="H116" s="61">
        <f t="shared" si="10"/>
        <v>0</v>
      </c>
    </row>
    <row r="117" spans="1:8" ht="38.25" x14ac:dyDescent="0.25">
      <c r="A117" s="53" t="s">
        <v>211</v>
      </c>
      <c r="B117" s="54" t="s">
        <v>49</v>
      </c>
      <c r="C117" s="54" t="s">
        <v>107</v>
      </c>
      <c r="D117" s="54" t="s">
        <v>212</v>
      </c>
      <c r="E117" s="54"/>
      <c r="F117" s="55">
        <f>SUM('117'!H76:H77)</f>
        <v>80000</v>
      </c>
      <c r="G117" s="56">
        <f>SUM('117'!I77:I78)</f>
        <v>0</v>
      </c>
      <c r="H117" s="57">
        <f t="shared" ref="H117" si="11">G117/F117</f>
        <v>0</v>
      </c>
    </row>
    <row r="118" spans="1:8" ht="38.25" x14ac:dyDescent="0.25">
      <c r="A118" s="53" t="s">
        <v>244</v>
      </c>
      <c r="B118" s="54" t="s">
        <v>49</v>
      </c>
      <c r="C118" s="54" t="s">
        <v>107</v>
      </c>
      <c r="D118" s="54" t="s">
        <v>217</v>
      </c>
      <c r="E118" s="54"/>
      <c r="F118" s="55">
        <f>SUM('117'!H76)</f>
        <v>60000</v>
      </c>
      <c r="G118" s="56">
        <f>SUM('117'!I78:I79)</f>
        <v>0</v>
      </c>
      <c r="H118" s="57">
        <f t="shared" si="10"/>
        <v>0</v>
      </c>
    </row>
    <row r="119" spans="1:8" ht="25.5" x14ac:dyDescent="0.25">
      <c r="A119" s="53" t="s">
        <v>73</v>
      </c>
      <c r="B119" s="54" t="s">
        <v>49</v>
      </c>
      <c r="C119" s="54" t="s">
        <v>107</v>
      </c>
      <c r="D119" s="54" t="s">
        <v>217</v>
      </c>
      <c r="E119" s="54">
        <v>200</v>
      </c>
      <c r="F119" s="55">
        <f>SUM('117'!H76)</f>
        <v>60000</v>
      </c>
      <c r="G119" s="56">
        <f>SUM('117'!I79:I80)</f>
        <v>0</v>
      </c>
      <c r="H119" s="57">
        <f t="shared" si="10"/>
        <v>0</v>
      </c>
    </row>
    <row r="120" spans="1:8" ht="43.15" customHeight="1" x14ac:dyDescent="0.25">
      <c r="A120" s="53" t="s">
        <v>74</v>
      </c>
      <c r="B120" s="54" t="s">
        <v>49</v>
      </c>
      <c r="C120" s="54" t="s">
        <v>107</v>
      </c>
      <c r="D120" s="54" t="s">
        <v>217</v>
      </c>
      <c r="E120" s="54">
        <v>240</v>
      </c>
      <c r="F120" s="55">
        <f>SUM('117'!H76)</f>
        <v>60000</v>
      </c>
      <c r="G120" s="56">
        <f>SUM('117'!I76)</f>
        <v>0</v>
      </c>
      <c r="H120" s="57">
        <f>G120/F120</f>
        <v>0</v>
      </c>
    </row>
    <row r="121" spans="1:8" ht="43.15" customHeight="1" x14ac:dyDescent="0.25">
      <c r="A121" s="53" t="s">
        <v>74</v>
      </c>
      <c r="B121" s="54" t="s">
        <v>49</v>
      </c>
      <c r="C121" s="54" t="s">
        <v>107</v>
      </c>
      <c r="D121" s="54" t="s">
        <v>334</v>
      </c>
      <c r="E121" s="54"/>
      <c r="F121" s="55">
        <f>SUM('117'!H77)</f>
        <v>20000</v>
      </c>
      <c r="G121" s="56">
        <f>SUM('117'!I80:I81)</f>
        <v>0</v>
      </c>
      <c r="H121" s="57">
        <f>G121/F121</f>
        <v>0</v>
      </c>
    </row>
    <row r="122" spans="1:8" ht="38.25" x14ac:dyDescent="0.25">
      <c r="A122" s="53" t="s">
        <v>74</v>
      </c>
      <c r="B122" s="54" t="s">
        <v>49</v>
      </c>
      <c r="C122" s="54" t="s">
        <v>107</v>
      </c>
      <c r="D122" s="54" t="s">
        <v>334</v>
      </c>
      <c r="E122" s="54">
        <v>200</v>
      </c>
      <c r="F122" s="55">
        <f>SUM('117'!H77)</f>
        <v>20000</v>
      </c>
      <c r="G122" s="56">
        <f>SUM('117'!I77)</f>
        <v>0</v>
      </c>
      <c r="H122" s="57">
        <f t="shared" ref="H122" si="12">G122/F122</f>
        <v>0</v>
      </c>
    </row>
    <row r="123" spans="1:8" ht="43.15" customHeight="1" x14ac:dyDescent="0.25">
      <c r="A123" s="53" t="s">
        <v>74</v>
      </c>
      <c r="B123" s="54" t="s">
        <v>49</v>
      </c>
      <c r="C123" s="54" t="s">
        <v>107</v>
      </c>
      <c r="D123" s="54" t="s">
        <v>334</v>
      </c>
      <c r="E123" s="54">
        <v>240</v>
      </c>
      <c r="F123" s="55">
        <f>SUM('117'!H77)</f>
        <v>20000</v>
      </c>
      <c r="G123" s="56">
        <f>SUM('117'!I77)</f>
        <v>0</v>
      </c>
      <c r="H123" s="57">
        <f>G123/F123</f>
        <v>0</v>
      </c>
    </row>
    <row r="124" spans="1:8" x14ac:dyDescent="0.25">
      <c r="A124" s="58" t="s">
        <v>108</v>
      </c>
      <c r="B124" s="59" t="s">
        <v>49</v>
      </c>
      <c r="C124" s="59" t="s">
        <v>110</v>
      </c>
      <c r="D124" s="60"/>
      <c r="E124" s="60"/>
      <c r="F124" s="56">
        <f>F125</f>
        <v>3324577.5</v>
      </c>
      <c r="G124" s="56">
        <f>G125</f>
        <v>0</v>
      </c>
      <c r="H124" s="61">
        <f t="shared" si="10"/>
        <v>0</v>
      </c>
    </row>
    <row r="125" spans="1:8" x14ac:dyDescent="0.25">
      <c r="A125" s="58" t="s">
        <v>109</v>
      </c>
      <c r="B125" s="59" t="s">
        <v>49</v>
      </c>
      <c r="C125" s="59" t="s">
        <v>111</v>
      </c>
      <c r="D125" s="59"/>
      <c r="E125" s="59"/>
      <c r="F125" s="56">
        <f>SUM('117'!H78:H82)</f>
        <v>3324577.5</v>
      </c>
      <c r="G125" s="56">
        <f>SUM('117'!I78:I82)</f>
        <v>0</v>
      </c>
      <c r="H125" s="61">
        <f>G125/F125</f>
        <v>0</v>
      </c>
    </row>
    <row r="126" spans="1:8" ht="38.25" x14ac:dyDescent="0.25">
      <c r="A126" s="53" t="s">
        <v>218</v>
      </c>
      <c r="B126" s="54" t="s">
        <v>49</v>
      </c>
      <c r="C126" s="54" t="s">
        <v>111</v>
      </c>
      <c r="D126" s="54" t="s">
        <v>219</v>
      </c>
      <c r="E126" s="54"/>
      <c r="F126" s="55">
        <f>SUM('117'!H78:H82)</f>
        <v>3324577.5</v>
      </c>
      <c r="G126" s="55">
        <f>SUM('117'!I78:I82)</f>
        <v>0</v>
      </c>
      <c r="H126" s="57">
        <f t="shared" ref="H126:H139" si="13">G126/F126</f>
        <v>0</v>
      </c>
    </row>
    <row r="127" spans="1:8" ht="30.75" customHeight="1" x14ac:dyDescent="0.25">
      <c r="A127" s="53" t="s">
        <v>220</v>
      </c>
      <c r="B127" s="54" t="s">
        <v>49</v>
      </c>
      <c r="C127" s="54" t="s">
        <v>111</v>
      </c>
      <c r="D127" s="54" t="s">
        <v>221</v>
      </c>
      <c r="E127" s="54"/>
      <c r="F127" s="55">
        <f>SUM('117'!H78:H79)</f>
        <v>2671317</v>
      </c>
      <c r="G127" s="55">
        <f>SUM('117'!I78:I79)</f>
        <v>0</v>
      </c>
      <c r="H127" s="57">
        <f t="shared" si="13"/>
        <v>0</v>
      </c>
    </row>
    <row r="128" spans="1:8" ht="25.5" x14ac:dyDescent="0.25">
      <c r="A128" s="53" t="s">
        <v>220</v>
      </c>
      <c r="B128" s="54" t="s">
        <v>49</v>
      </c>
      <c r="C128" s="54" t="s">
        <v>111</v>
      </c>
      <c r="D128" s="54" t="s">
        <v>221</v>
      </c>
      <c r="E128" s="54"/>
      <c r="F128" s="55">
        <f>SUM('117'!H78:H79)</f>
        <v>2671317</v>
      </c>
      <c r="G128" s="55">
        <f>SUM('117'!I78:I79)</f>
        <v>0</v>
      </c>
      <c r="H128" s="57">
        <f t="shared" si="13"/>
        <v>0</v>
      </c>
    </row>
    <row r="129" spans="1:8" ht="25.5" x14ac:dyDescent="0.25">
      <c r="A129" s="53" t="s">
        <v>73</v>
      </c>
      <c r="B129" s="54" t="s">
        <v>49</v>
      </c>
      <c r="C129" s="54" t="s">
        <v>111</v>
      </c>
      <c r="D129" s="54" t="s">
        <v>221</v>
      </c>
      <c r="E129" s="54">
        <v>200</v>
      </c>
      <c r="F129" s="55">
        <f>SUM('117'!H78:H79)</f>
        <v>2671317</v>
      </c>
      <c r="G129" s="55">
        <f>SUM('117'!I80:I81)</f>
        <v>0</v>
      </c>
      <c r="H129" s="57">
        <f t="shared" si="13"/>
        <v>0</v>
      </c>
    </row>
    <row r="130" spans="1:8" ht="42.6" customHeight="1" x14ac:dyDescent="0.25">
      <c r="A130" s="81" t="s">
        <v>74</v>
      </c>
      <c r="B130" s="82" t="s">
        <v>49</v>
      </c>
      <c r="C130" s="82" t="s">
        <v>111</v>
      </c>
      <c r="D130" s="54" t="s">
        <v>221</v>
      </c>
      <c r="E130" s="82">
        <v>240</v>
      </c>
      <c r="F130" s="55">
        <f>SUM('117'!H78:H79)</f>
        <v>2671317</v>
      </c>
      <c r="G130" s="55">
        <f>SUM('117'!I81:I82)</f>
        <v>0</v>
      </c>
      <c r="H130" s="84">
        <f t="shared" si="13"/>
        <v>0</v>
      </c>
    </row>
    <row r="131" spans="1:8" ht="41.45" customHeight="1" x14ac:dyDescent="0.25">
      <c r="A131" s="53" t="s">
        <v>222</v>
      </c>
      <c r="B131" s="54" t="s">
        <v>49</v>
      </c>
      <c r="C131" s="54" t="s">
        <v>111</v>
      </c>
      <c r="D131" s="54" t="s">
        <v>223</v>
      </c>
      <c r="E131" s="54"/>
      <c r="F131" s="85">
        <f>SUM('117'!H79)</f>
        <v>800000</v>
      </c>
      <c r="G131" s="85">
        <f>SUM('117'!I79)</f>
        <v>0</v>
      </c>
      <c r="H131" s="86">
        <f t="shared" si="13"/>
        <v>0</v>
      </c>
    </row>
    <row r="132" spans="1:8" ht="25.5" x14ac:dyDescent="0.25">
      <c r="A132" s="53" t="s">
        <v>73</v>
      </c>
      <c r="B132" s="54" t="s">
        <v>49</v>
      </c>
      <c r="C132" s="54" t="s">
        <v>111</v>
      </c>
      <c r="D132" s="54" t="s">
        <v>223</v>
      </c>
      <c r="E132" s="54">
        <v>200</v>
      </c>
      <c r="F132" s="85">
        <f>SUM('117'!H79)</f>
        <v>800000</v>
      </c>
      <c r="G132" s="85">
        <f>SUM('117'!I79)</f>
        <v>0</v>
      </c>
      <c r="H132" s="86">
        <f t="shared" si="13"/>
        <v>0</v>
      </c>
    </row>
    <row r="133" spans="1:8" ht="42.6" customHeight="1" x14ac:dyDescent="0.25">
      <c r="A133" s="106" t="s">
        <v>74</v>
      </c>
      <c r="B133" s="96" t="s">
        <v>49</v>
      </c>
      <c r="C133" s="96" t="s">
        <v>111</v>
      </c>
      <c r="D133" s="54" t="s">
        <v>223</v>
      </c>
      <c r="E133" s="96">
        <v>240</v>
      </c>
      <c r="F133" s="98">
        <f>SUM('117'!H79)</f>
        <v>800000</v>
      </c>
      <c r="G133" s="98">
        <f>SUM('117'!I79)</f>
        <v>0</v>
      </c>
      <c r="H133" s="108">
        <f t="shared" si="13"/>
        <v>0</v>
      </c>
    </row>
    <row r="134" spans="1:8" ht="25.5" x14ac:dyDescent="0.25">
      <c r="A134" s="53" t="s">
        <v>224</v>
      </c>
      <c r="B134" s="82" t="s">
        <v>49</v>
      </c>
      <c r="C134" s="82" t="s">
        <v>111</v>
      </c>
      <c r="D134" s="54" t="s">
        <v>225</v>
      </c>
      <c r="E134" s="54"/>
      <c r="F134" s="55">
        <f>SUM('117'!H80:H81)</f>
        <v>625760.5</v>
      </c>
      <c r="G134" s="55">
        <f>SUM('117'!I80:I81)</f>
        <v>0</v>
      </c>
      <c r="H134" s="57">
        <f>G134/F134</f>
        <v>0</v>
      </c>
    </row>
    <row r="135" spans="1:8" ht="28.15" customHeight="1" x14ac:dyDescent="0.25">
      <c r="A135" s="53" t="s">
        <v>226</v>
      </c>
      <c r="B135" s="82" t="s">
        <v>49</v>
      </c>
      <c r="C135" s="82" t="s">
        <v>111</v>
      </c>
      <c r="D135" s="54" t="s">
        <v>225</v>
      </c>
      <c r="E135" s="54"/>
      <c r="F135" s="55">
        <f>SUM('117'!H80:H81)</f>
        <v>625760.5</v>
      </c>
      <c r="G135" s="55">
        <v>0</v>
      </c>
      <c r="H135" s="57">
        <f t="shared" ref="H135:H137" si="14">G135/F135</f>
        <v>0</v>
      </c>
    </row>
    <row r="136" spans="1:8" ht="30" customHeight="1" x14ac:dyDescent="0.25">
      <c r="A136" s="53" t="s">
        <v>73</v>
      </c>
      <c r="B136" s="82" t="s">
        <v>49</v>
      </c>
      <c r="C136" s="82" t="s">
        <v>111</v>
      </c>
      <c r="D136" s="54" t="s">
        <v>225</v>
      </c>
      <c r="E136" s="54" t="s">
        <v>161</v>
      </c>
      <c r="F136" s="55">
        <f>SUM('117'!H80:H81)</f>
        <v>625760.5</v>
      </c>
      <c r="G136" s="55">
        <f>SUM('117'!I80:I81)</f>
        <v>0</v>
      </c>
      <c r="H136" s="57">
        <f t="shared" si="14"/>
        <v>0</v>
      </c>
    </row>
    <row r="137" spans="1:8" ht="43.15" customHeight="1" x14ac:dyDescent="0.25">
      <c r="A137" s="53" t="s">
        <v>74</v>
      </c>
      <c r="B137" s="82" t="s">
        <v>49</v>
      </c>
      <c r="C137" s="82" t="s">
        <v>111</v>
      </c>
      <c r="D137" s="54" t="s">
        <v>225</v>
      </c>
      <c r="E137" s="54" t="s">
        <v>162</v>
      </c>
      <c r="F137" s="55">
        <f>SUM('117'!H80:H81)</f>
        <v>625760.5</v>
      </c>
      <c r="G137" s="55">
        <v>0</v>
      </c>
      <c r="H137" s="57">
        <f t="shared" si="14"/>
        <v>0</v>
      </c>
    </row>
    <row r="138" spans="1:8" ht="43.9" customHeight="1" x14ac:dyDescent="0.25">
      <c r="A138" s="53" t="s">
        <v>227</v>
      </c>
      <c r="B138" s="54" t="s">
        <v>49</v>
      </c>
      <c r="C138" s="54" t="s">
        <v>111</v>
      </c>
      <c r="D138" s="54" t="s">
        <v>228</v>
      </c>
      <c r="E138" s="54"/>
      <c r="F138" s="55">
        <f>SUM('117'!H81)</f>
        <v>425760.5</v>
      </c>
      <c r="G138" s="55">
        <f>SUM('117'!I81)</f>
        <v>0</v>
      </c>
      <c r="H138" s="57">
        <f t="shared" si="13"/>
        <v>0</v>
      </c>
    </row>
    <row r="139" spans="1:8" ht="30.75" customHeight="1" x14ac:dyDescent="0.25">
      <c r="A139" s="53" t="s">
        <v>73</v>
      </c>
      <c r="B139" s="82" t="s">
        <v>49</v>
      </c>
      <c r="C139" s="82" t="s">
        <v>111</v>
      </c>
      <c r="D139" s="54" t="s">
        <v>228</v>
      </c>
      <c r="E139" s="54">
        <v>200</v>
      </c>
      <c r="F139" s="55">
        <f>SUM('117'!H81)</f>
        <v>425760.5</v>
      </c>
      <c r="G139" s="55">
        <f t="shared" ref="G139" si="15">G140</f>
        <v>0</v>
      </c>
      <c r="H139" s="57">
        <f t="shared" si="13"/>
        <v>0</v>
      </c>
    </row>
    <row r="140" spans="1:8" ht="43.9" customHeight="1" x14ac:dyDescent="0.25">
      <c r="A140" s="53" t="s">
        <v>74</v>
      </c>
      <c r="B140" s="54" t="s">
        <v>49</v>
      </c>
      <c r="C140" s="54" t="s">
        <v>111</v>
      </c>
      <c r="D140" s="54" t="s">
        <v>228</v>
      </c>
      <c r="E140" s="54">
        <v>240</v>
      </c>
      <c r="F140" s="55">
        <f>SUM('117'!H81)</f>
        <v>425760.5</v>
      </c>
      <c r="G140" s="70">
        <v>0</v>
      </c>
      <c r="H140" s="57">
        <f>G140/F140</f>
        <v>0</v>
      </c>
    </row>
    <row r="141" spans="1:8" ht="34.9" customHeight="1" x14ac:dyDescent="0.25">
      <c r="A141" s="53" t="s">
        <v>229</v>
      </c>
      <c r="B141" s="82" t="s">
        <v>49</v>
      </c>
      <c r="C141" s="82" t="s">
        <v>111</v>
      </c>
      <c r="D141" s="54" t="s">
        <v>231</v>
      </c>
      <c r="E141" s="54"/>
      <c r="F141" s="55">
        <f>SUM('117'!H82)</f>
        <v>27500</v>
      </c>
      <c r="G141" s="55">
        <f>SUM('117'!I82)</f>
        <v>0</v>
      </c>
      <c r="H141" s="57">
        <f>G141/F141</f>
        <v>0</v>
      </c>
    </row>
    <row r="142" spans="1:8" ht="36.6" customHeight="1" x14ac:dyDescent="0.25">
      <c r="A142" s="53" t="s">
        <v>230</v>
      </c>
      <c r="B142" s="82" t="s">
        <v>49</v>
      </c>
      <c r="C142" s="82" t="s">
        <v>111</v>
      </c>
      <c r="D142" s="54" t="s">
        <v>232</v>
      </c>
      <c r="E142" s="54"/>
      <c r="F142" s="55">
        <f>SUM('117'!H82)</f>
        <v>27500</v>
      </c>
      <c r="G142" s="55">
        <v>0</v>
      </c>
      <c r="H142" s="57">
        <f t="shared" ref="H142:H152" si="16">G142/F142</f>
        <v>0</v>
      </c>
    </row>
    <row r="143" spans="1:8" ht="32.450000000000003" customHeight="1" x14ac:dyDescent="0.25">
      <c r="A143" s="53" t="s">
        <v>73</v>
      </c>
      <c r="B143" s="54" t="s">
        <v>49</v>
      </c>
      <c r="C143" s="54" t="s">
        <v>111</v>
      </c>
      <c r="D143" s="54" t="s">
        <v>232</v>
      </c>
      <c r="E143" s="54">
        <v>200</v>
      </c>
      <c r="F143" s="55">
        <f>'117'!H82</f>
        <v>27500</v>
      </c>
      <c r="G143" s="55">
        <v>0</v>
      </c>
      <c r="H143" s="57">
        <f t="shared" si="16"/>
        <v>0</v>
      </c>
    </row>
    <row r="144" spans="1:8" ht="40.9" customHeight="1" x14ac:dyDescent="0.25">
      <c r="A144" s="53" t="s">
        <v>74</v>
      </c>
      <c r="B144" s="54" t="s">
        <v>49</v>
      </c>
      <c r="C144" s="54" t="s">
        <v>111</v>
      </c>
      <c r="D144" s="54" t="s">
        <v>232</v>
      </c>
      <c r="E144" s="54">
        <v>240</v>
      </c>
      <c r="F144" s="55">
        <f>SUM('117'!H82)</f>
        <v>27500</v>
      </c>
      <c r="G144" s="55">
        <f>SUM('117'!I82)</f>
        <v>0</v>
      </c>
      <c r="H144" s="57">
        <f t="shared" si="16"/>
        <v>0</v>
      </c>
    </row>
    <row r="145" spans="1:11" x14ac:dyDescent="0.25">
      <c r="A145" s="58" t="s">
        <v>112</v>
      </c>
      <c r="B145" s="59" t="s">
        <v>49</v>
      </c>
      <c r="C145" s="59" t="s">
        <v>116</v>
      </c>
      <c r="D145" s="60"/>
      <c r="E145" s="59"/>
      <c r="F145" s="56">
        <f>F146+F154</f>
        <v>126443182.44</v>
      </c>
      <c r="G145" s="56">
        <f>G146+G154</f>
        <v>1879989.06</v>
      </c>
      <c r="H145" s="61">
        <f t="shared" si="16"/>
        <v>1.4868251682071473E-2</v>
      </c>
    </row>
    <row r="146" spans="1:11" x14ac:dyDescent="0.25">
      <c r="A146" s="58" t="s">
        <v>113</v>
      </c>
      <c r="B146" s="59" t="s">
        <v>49</v>
      </c>
      <c r="C146" s="59" t="s">
        <v>117</v>
      </c>
      <c r="D146" s="60"/>
      <c r="E146" s="59"/>
      <c r="F146" s="56">
        <f>F147+F151</f>
        <v>3896500</v>
      </c>
      <c r="G146" s="56">
        <f>G147+G151</f>
        <v>630124.46</v>
      </c>
      <c r="H146" s="61">
        <f t="shared" si="16"/>
        <v>0.1617155036571282</v>
      </c>
    </row>
    <row r="147" spans="1:11" ht="25.5" x14ac:dyDescent="0.25">
      <c r="A147" s="80" t="s">
        <v>245</v>
      </c>
      <c r="B147" s="54" t="s">
        <v>49</v>
      </c>
      <c r="C147" s="54" t="s">
        <v>117</v>
      </c>
      <c r="D147" s="54">
        <v>3500300000</v>
      </c>
      <c r="E147" s="54"/>
      <c r="F147" s="55">
        <f>SUM('117'!H83)</f>
        <v>3596500</v>
      </c>
      <c r="G147" s="55">
        <f>SUM('117'!I83)</f>
        <v>630124.46</v>
      </c>
      <c r="H147" s="57">
        <f t="shared" si="16"/>
        <v>0.17520491032948698</v>
      </c>
    </row>
    <row r="148" spans="1:11" ht="25.5" x14ac:dyDescent="0.25">
      <c r="A148" s="53" t="s">
        <v>114</v>
      </c>
      <c r="B148" s="54" t="s">
        <v>49</v>
      </c>
      <c r="C148" s="54" t="s">
        <v>117</v>
      </c>
      <c r="D148" s="54">
        <v>3500300100</v>
      </c>
      <c r="E148" s="54"/>
      <c r="F148" s="55">
        <f>SUM('117'!H83)</f>
        <v>3596500</v>
      </c>
      <c r="G148" s="55">
        <f>SUM('117'!I83)</f>
        <v>630124.46</v>
      </c>
      <c r="H148" s="57">
        <f t="shared" si="16"/>
        <v>0.17520491032948698</v>
      </c>
    </row>
    <row r="149" spans="1:11" ht="25.5" x14ac:dyDescent="0.25">
      <c r="A149" s="80" t="s">
        <v>73</v>
      </c>
      <c r="B149" s="54" t="s">
        <v>49</v>
      </c>
      <c r="C149" s="54" t="s">
        <v>117</v>
      </c>
      <c r="D149" s="54">
        <v>3500300100</v>
      </c>
      <c r="E149" s="54">
        <v>200</v>
      </c>
      <c r="F149" s="55">
        <f>SUM('117'!H83)</f>
        <v>3596500</v>
      </c>
      <c r="G149" s="55">
        <f>SUM('117'!I83)</f>
        <v>630124.46</v>
      </c>
      <c r="H149" s="57">
        <f t="shared" si="16"/>
        <v>0.17520491032948698</v>
      </c>
    </row>
    <row r="150" spans="1:11" ht="39.6" customHeight="1" x14ac:dyDescent="0.25">
      <c r="A150" s="80" t="s">
        <v>74</v>
      </c>
      <c r="B150" s="54" t="s">
        <v>49</v>
      </c>
      <c r="C150" s="54" t="s">
        <v>117</v>
      </c>
      <c r="D150" s="54">
        <v>3500300100</v>
      </c>
      <c r="E150" s="54">
        <v>240</v>
      </c>
      <c r="F150" s="55">
        <f>SUM('117'!H83)</f>
        <v>3596500</v>
      </c>
      <c r="G150" s="55">
        <f>SUM('117'!I83)</f>
        <v>630124.46</v>
      </c>
      <c r="H150" s="57">
        <f>G150/F150</f>
        <v>0.17520491032948698</v>
      </c>
    </row>
    <row r="151" spans="1:11" ht="38.25" x14ac:dyDescent="0.25">
      <c r="A151" s="53" t="s">
        <v>246</v>
      </c>
      <c r="B151" s="54" t="s">
        <v>49</v>
      </c>
      <c r="C151" s="54" t="s">
        <v>117</v>
      </c>
      <c r="D151" s="54" t="s">
        <v>247</v>
      </c>
      <c r="E151" s="54"/>
      <c r="F151" s="55">
        <f>SUM('117'!H84)</f>
        <v>300000</v>
      </c>
      <c r="G151" s="55">
        <f>SUM('117'!I84)</f>
        <v>0</v>
      </c>
      <c r="H151" s="57">
        <f t="shared" si="16"/>
        <v>0</v>
      </c>
    </row>
    <row r="152" spans="1:11" ht="31.15" customHeight="1" x14ac:dyDescent="0.25">
      <c r="A152" s="53" t="s">
        <v>73</v>
      </c>
      <c r="B152" s="54" t="s">
        <v>49</v>
      </c>
      <c r="C152" s="54" t="s">
        <v>117</v>
      </c>
      <c r="D152" s="54" t="s">
        <v>248</v>
      </c>
      <c r="E152" s="54">
        <v>200</v>
      </c>
      <c r="F152" s="55">
        <f>SUM('117'!H84)</f>
        <v>300000</v>
      </c>
      <c r="G152" s="55">
        <f>SUM('117'!I84)</f>
        <v>0</v>
      </c>
      <c r="H152" s="57">
        <f t="shared" si="16"/>
        <v>0</v>
      </c>
    </row>
    <row r="153" spans="1:11" ht="39.6" customHeight="1" x14ac:dyDescent="0.25">
      <c r="A153" s="53" t="s">
        <v>74</v>
      </c>
      <c r="B153" s="54" t="s">
        <v>49</v>
      </c>
      <c r="C153" s="54" t="s">
        <v>117</v>
      </c>
      <c r="D153" s="54" t="s">
        <v>248</v>
      </c>
      <c r="E153" s="54">
        <v>240</v>
      </c>
      <c r="F153" s="55">
        <f>SUM('117'!H84)</f>
        <v>300000</v>
      </c>
      <c r="G153" s="55">
        <f>SUM('117'!I84)</f>
        <v>0</v>
      </c>
      <c r="H153" s="57">
        <f>G153/F153</f>
        <v>0</v>
      </c>
    </row>
    <row r="154" spans="1:11" x14ac:dyDescent="0.25">
      <c r="A154" s="101" t="s">
        <v>115</v>
      </c>
      <c r="B154" s="102" t="s">
        <v>49</v>
      </c>
      <c r="C154" s="102" t="s">
        <v>118</v>
      </c>
      <c r="D154" s="103"/>
      <c r="E154" s="102"/>
      <c r="F154" s="104">
        <f>F155+F171</f>
        <v>122546682.44</v>
      </c>
      <c r="G154" s="104">
        <f>G155+G171</f>
        <v>1249864.6000000001</v>
      </c>
      <c r="H154" s="105">
        <f t="shared" ref="H154:H158" si="17">G154/F154</f>
        <v>1.0199089645792293E-2</v>
      </c>
    </row>
    <row r="155" spans="1:11" ht="109.15" customHeight="1" x14ac:dyDescent="0.25">
      <c r="A155" s="109" t="s">
        <v>174</v>
      </c>
      <c r="B155" s="69" t="s">
        <v>49</v>
      </c>
      <c r="C155" s="69" t="s">
        <v>118</v>
      </c>
      <c r="D155" s="69" t="s">
        <v>175</v>
      </c>
      <c r="E155" s="69"/>
      <c r="F155" s="70">
        <f>SUM('117'!H85:H89)</f>
        <v>116648800</v>
      </c>
      <c r="G155" s="70">
        <f>SUM('117'!I85:I89)</f>
        <v>0</v>
      </c>
      <c r="H155" s="57">
        <f t="shared" si="17"/>
        <v>0</v>
      </c>
    </row>
    <row r="156" spans="1:11" ht="123" customHeight="1" x14ac:dyDescent="0.25">
      <c r="A156" s="106" t="s">
        <v>176</v>
      </c>
      <c r="B156" s="96" t="s">
        <v>49</v>
      </c>
      <c r="C156" s="96" t="s">
        <v>118</v>
      </c>
      <c r="D156" s="96" t="s">
        <v>173</v>
      </c>
      <c r="E156" s="96"/>
      <c r="F156" s="98">
        <f>SUM('117'!H86)</f>
        <v>20580600</v>
      </c>
      <c r="G156" s="98">
        <f>G157</f>
        <v>0</v>
      </c>
      <c r="H156" s="108">
        <f t="shared" si="17"/>
        <v>0</v>
      </c>
      <c r="K156" s="52"/>
    </row>
    <row r="157" spans="1:11" ht="28.15" customHeight="1" x14ac:dyDescent="0.25">
      <c r="A157" s="53" t="s">
        <v>119</v>
      </c>
      <c r="B157" s="82" t="s">
        <v>49</v>
      </c>
      <c r="C157" s="82" t="s">
        <v>118</v>
      </c>
      <c r="D157" s="54" t="s">
        <v>173</v>
      </c>
      <c r="E157" s="54">
        <v>200</v>
      </c>
      <c r="F157" s="55">
        <f>F156</f>
        <v>20580600</v>
      </c>
      <c r="G157" s="55">
        <f>G158</f>
        <v>0</v>
      </c>
      <c r="H157" s="57">
        <f>G157/F157</f>
        <v>0</v>
      </c>
    </row>
    <row r="158" spans="1:11" ht="41.45" customHeight="1" x14ac:dyDescent="0.25">
      <c r="A158" s="53" t="s">
        <v>74</v>
      </c>
      <c r="B158" s="54" t="s">
        <v>49</v>
      </c>
      <c r="C158" s="54" t="s">
        <v>118</v>
      </c>
      <c r="D158" s="54" t="s">
        <v>173</v>
      </c>
      <c r="E158" s="54">
        <v>240</v>
      </c>
      <c r="F158" s="55">
        <f>F157</f>
        <v>20580600</v>
      </c>
      <c r="G158" s="70">
        <v>0</v>
      </c>
      <c r="H158" s="57">
        <f t="shared" si="17"/>
        <v>0</v>
      </c>
    </row>
    <row r="159" spans="1:11" ht="120.6" customHeight="1" x14ac:dyDescent="0.25">
      <c r="A159" s="53" t="s">
        <v>177</v>
      </c>
      <c r="B159" s="82" t="s">
        <v>49</v>
      </c>
      <c r="C159" s="82" t="s">
        <v>118</v>
      </c>
      <c r="D159" s="54" t="s">
        <v>172</v>
      </c>
      <c r="E159" s="54"/>
      <c r="F159" s="55">
        <f>'117'!H87</f>
        <v>20964800</v>
      </c>
      <c r="G159" s="55">
        <f>G160</f>
        <v>0</v>
      </c>
      <c r="H159" s="57">
        <f>G159/F159</f>
        <v>0</v>
      </c>
    </row>
    <row r="160" spans="1:11" ht="28.9" customHeight="1" x14ac:dyDescent="0.25">
      <c r="A160" s="53" t="s">
        <v>119</v>
      </c>
      <c r="B160" s="54" t="s">
        <v>49</v>
      </c>
      <c r="C160" s="54" t="s">
        <v>118</v>
      </c>
      <c r="D160" s="54" t="s">
        <v>172</v>
      </c>
      <c r="E160" s="54">
        <v>200</v>
      </c>
      <c r="F160" s="55">
        <f>F159</f>
        <v>20964800</v>
      </c>
      <c r="G160" s="55">
        <f>G161</f>
        <v>0</v>
      </c>
      <c r="H160" s="57">
        <f t="shared" ref="H160:H175" si="18">G160/F160</f>
        <v>0</v>
      </c>
    </row>
    <row r="161" spans="1:8" ht="42.6" customHeight="1" x14ac:dyDescent="0.25">
      <c r="A161" s="53" t="s">
        <v>74</v>
      </c>
      <c r="B161" s="82" t="s">
        <v>49</v>
      </c>
      <c r="C161" s="82" t="s">
        <v>118</v>
      </c>
      <c r="D161" s="54" t="s">
        <v>172</v>
      </c>
      <c r="E161" s="54">
        <v>240</v>
      </c>
      <c r="F161" s="55">
        <f>F160</f>
        <v>20964800</v>
      </c>
      <c r="G161" s="70">
        <v>0</v>
      </c>
      <c r="H161" s="57">
        <f t="shared" si="18"/>
        <v>0</v>
      </c>
    </row>
    <row r="162" spans="1:8" ht="121.15" customHeight="1" x14ac:dyDescent="0.25">
      <c r="A162" s="53" t="s">
        <v>178</v>
      </c>
      <c r="B162" s="54" t="s">
        <v>49</v>
      </c>
      <c r="C162" s="54" t="s">
        <v>118</v>
      </c>
      <c r="D162" s="54" t="s">
        <v>171</v>
      </c>
      <c r="E162" s="54"/>
      <c r="F162" s="55">
        <f>'117'!H88</f>
        <v>32302100</v>
      </c>
      <c r="G162" s="55">
        <v>0</v>
      </c>
      <c r="H162" s="57">
        <f t="shared" si="18"/>
        <v>0</v>
      </c>
    </row>
    <row r="163" spans="1:8" ht="25.5" x14ac:dyDescent="0.25">
      <c r="A163" s="53" t="s">
        <v>119</v>
      </c>
      <c r="B163" s="82" t="s">
        <v>49</v>
      </c>
      <c r="C163" s="82" t="s">
        <v>118</v>
      </c>
      <c r="D163" s="54" t="s">
        <v>171</v>
      </c>
      <c r="E163" s="54">
        <v>200</v>
      </c>
      <c r="F163" s="55">
        <f>F162</f>
        <v>32302100</v>
      </c>
      <c r="G163" s="55">
        <f>G164</f>
        <v>0</v>
      </c>
      <c r="H163" s="57">
        <f t="shared" si="18"/>
        <v>0</v>
      </c>
    </row>
    <row r="164" spans="1:8" ht="43.15" customHeight="1" x14ac:dyDescent="0.25">
      <c r="A164" s="53" t="s">
        <v>74</v>
      </c>
      <c r="B164" s="54" t="s">
        <v>49</v>
      </c>
      <c r="C164" s="54" t="s">
        <v>118</v>
      </c>
      <c r="D164" s="54" t="s">
        <v>171</v>
      </c>
      <c r="E164" s="54">
        <v>240</v>
      </c>
      <c r="F164" s="55">
        <f>F163</f>
        <v>32302100</v>
      </c>
      <c r="G164" s="70">
        <v>0</v>
      </c>
      <c r="H164" s="57">
        <f t="shared" si="18"/>
        <v>0</v>
      </c>
    </row>
    <row r="165" spans="1:8" ht="122.45" customHeight="1" x14ac:dyDescent="0.25">
      <c r="A165" s="53" t="s">
        <v>179</v>
      </c>
      <c r="B165" s="82" t="s">
        <v>49</v>
      </c>
      <c r="C165" s="82" t="s">
        <v>118</v>
      </c>
      <c r="D165" s="54" t="s">
        <v>170</v>
      </c>
      <c r="E165" s="54"/>
      <c r="F165" s="55">
        <f>'117'!H89</f>
        <v>1333400</v>
      </c>
      <c r="G165" s="55">
        <v>0</v>
      </c>
      <c r="H165" s="57">
        <f t="shared" si="18"/>
        <v>0</v>
      </c>
    </row>
    <row r="166" spans="1:8" ht="25.5" x14ac:dyDescent="0.25">
      <c r="A166" s="53" t="s">
        <v>119</v>
      </c>
      <c r="B166" s="82" t="s">
        <v>49</v>
      </c>
      <c r="C166" s="54" t="s">
        <v>118</v>
      </c>
      <c r="D166" s="54" t="s">
        <v>170</v>
      </c>
      <c r="E166" s="54" t="s">
        <v>161</v>
      </c>
      <c r="F166" s="55">
        <f>F165</f>
        <v>1333400</v>
      </c>
      <c r="G166" s="55">
        <v>0</v>
      </c>
      <c r="H166" s="57">
        <f t="shared" si="18"/>
        <v>0</v>
      </c>
    </row>
    <row r="167" spans="1:8" ht="43.9" customHeight="1" x14ac:dyDescent="0.25">
      <c r="A167" s="53" t="s">
        <v>74</v>
      </c>
      <c r="B167" s="82" t="s">
        <v>49</v>
      </c>
      <c r="C167" s="82" t="s">
        <v>118</v>
      </c>
      <c r="D167" s="54" t="s">
        <v>170</v>
      </c>
      <c r="E167" s="54" t="s">
        <v>162</v>
      </c>
      <c r="F167" s="55">
        <f>F166</f>
        <v>1333400</v>
      </c>
      <c r="G167" s="55">
        <v>0</v>
      </c>
      <c r="H167" s="57">
        <f t="shared" si="18"/>
        <v>0</v>
      </c>
    </row>
    <row r="168" spans="1:8" ht="108" customHeight="1" x14ac:dyDescent="0.25">
      <c r="A168" s="53" t="s">
        <v>194</v>
      </c>
      <c r="B168" s="82" t="s">
        <v>49</v>
      </c>
      <c r="C168" s="82" t="s">
        <v>118</v>
      </c>
      <c r="D168" s="54" t="s">
        <v>195</v>
      </c>
      <c r="E168" s="54"/>
      <c r="F168" s="55">
        <f>'117'!H85</f>
        <v>41467900</v>
      </c>
      <c r="G168" s="55">
        <v>0</v>
      </c>
      <c r="H168" s="57">
        <f t="shared" si="18"/>
        <v>0</v>
      </c>
    </row>
    <row r="169" spans="1:8" ht="28.15" customHeight="1" x14ac:dyDescent="0.25">
      <c r="A169" s="53" t="s">
        <v>119</v>
      </c>
      <c r="B169" s="82" t="s">
        <v>49</v>
      </c>
      <c r="C169" s="82" t="s">
        <v>118</v>
      </c>
      <c r="D169" s="54" t="s">
        <v>195</v>
      </c>
      <c r="E169" s="54" t="s">
        <v>161</v>
      </c>
      <c r="F169" s="55">
        <f>F168</f>
        <v>41467900</v>
      </c>
      <c r="G169" s="55">
        <f>G168</f>
        <v>0</v>
      </c>
      <c r="H169" s="57">
        <f t="shared" si="18"/>
        <v>0</v>
      </c>
    </row>
    <row r="170" spans="1:8" ht="40.15" customHeight="1" x14ac:dyDescent="0.25">
      <c r="A170" s="53" t="s">
        <v>74</v>
      </c>
      <c r="B170" s="82" t="s">
        <v>49</v>
      </c>
      <c r="C170" s="82" t="s">
        <v>118</v>
      </c>
      <c r="D170" s="54" t="s">
        <v>195</v>
      </c>
      <c r="E170" s="54" t="s">
        <v>162</v>
      </c>
      <c r="F170" s="55">
        <f>F169</f>
        <v>41467900</v>
      </c>
      <c r="G170" s="55">
        <v>0</v>
      </c>
      <c r="H170" s="57">
        <f t="shared" si="18"/>
        <v>0</v>
      </c>
    </row>
    <row r="171" spans="1:8" ht="25.5" x14ac:dyDescent="0.25">
      <c r="A171" s="53" t="s">
        <v>249</v>
      </c>
      <c r="B171" s="82" t="s">
        <v>49</v>
      </c>
      <c r="C171" s="82" t="s">
        <v>118</v>
      </c>
      <c r="D171" s="54" t="s">
        <v>250</v>
      </c>
      <c r="E171" s="54"/>
      <c r="F171" s="55">
        <f>SUM('117'!H90:H95)</f>
        <v>5897882.4399999995</v>
      </c>
      <c r="G171" s="55">
        <f>SUM('117'!I90:I95)</f>
        <v>1249864.6000000001</v>
      </c>
      <c r="H171" s="57">
        <f t="shared" si="18"/>
        <v>0.21191751661974467</v>
      </c>
    </row>
    <row r="172" spans="1:8" ht="25.5" x14ac:dyDescent="0.25">
      <c r="A172" s="53" t="s">
        <v>251</v>
      </c>
      <c r="B172" s="54" t="s">
        <v>49</v>
      </c>
      <c r="C172" s="54" t="s">
        <v>118</v>
      </c>
      <c r="D172" s="54" t="s">
        <v>252</v>
      </c>
      <c r="E172" s="54"/>
      <c r="F172" s="55">
        <f>SUM('117'!H90)</f>
        <v>570000</v>
      </c>
      <c r="G172" s="55">
        <f>SUM('117'!I90)</f>
        <v>0</v>
      </c>
      <c r="H172" s="57">
        <f t="shared" si="18"/>
        <v>0</v>
      </c>
    </row>
    <row r="173" spans="1:8" ht="25.5" x14ac:dyDescent="0.25">
      <c r="A173" s="53" t="s">
        <v>119</v>
      </c>
      <c r="B173" s="82" t="s">
        <v>49</v>
      </c>
      <c r="C173" s="82" t="s">
        <v>118</v>
      </c>
      <c r="D173" s="54" t="s">
        <v>252</v>
      </c>
      <c r="E173" s="54">
        <v>200</v>
      </c>
      <c r="F173" s="55">
        <f>F172</f>
        <v>570000</v>
      </c>
      <c r="G173" s="55">
        <f>G172</f>
        <v>0</v>
      </c>
      <c r="H173" s="57">
        <f t="shared" si="18"/>
        <v>0</v>
      </c>
    </row>
    <row r="174" spans="1:8" ht="42" customHeight="1" x14ac:dyDescent="0.25">
      <c r="A174" s="53" t="s">
        <v>74</v>
      </c>
      <c r="B174" s="54" t="s">
        <v>49</v>
      </c>
      <c r="C174" s="54" t="s">
        <v>118</v>
      </c>
      <c r="D174" s="54" t="s">
        <v>252</v>
      </c>
      <c r="E174" s="54">
        <v>240</v>
      </c>
      <c r="F174" s="55">
        <f>F173</f>
        <v>570000</v>
      </c>
      <c r="G174" s="55">
        <f>G173</f>
        <v>0</v>
      </c>
      <c r="H174" s="57">
        <f>G174/F174</f>
        <v>0</v>
      </c>
    </row>
    <row r="175" spans="1:8" ht="27.6" customHeight="1" x14ac:dyDescent="0.25">
      <c r="A175" s="53" t="s">
        <v>253</v>
      </c>
      <c r="B175" s="82" t="s">
        <v>49</v>
      </c>
      <c r="C175" s="82" t="s">
        <v>118</v>
      </c>
      <c r="D175" s="54" t="s">
        <v>254</v>
      </c>
      <c r="E175" s="54"/>
      <c r="F175" s="55">
        <f>SUM('117'!H91:H92)</f>
        <v>1434000</v>
      </c>
      <c r="G175" s="55">
        <f>SUM('117'!I91:I92)</f>
        <v>600000</v>
      </c>
      <c r="H175" s="57">
        <f t="shared" si="18"/>
        <v>0.41841004184100417</v>
      </c>
    </row>
    <row r="176" spans="1:8" ht="32.25" customHeight="1" x14ac:dyDescent="0.25">
      <c r="A176" s="53" t="s">
        <v>253</v>
      </c>
      <c r="B176" s="82" t="s">
        <v>49</v>
      </c>
      <c r="C176" s="82" t="s">
        <v>118</v>
      </c>
      <c r="D176" s="54" t="s">
        <v>255</v>
      </c>
      <c r="E176" s="54"/>
      <c r="F176" s="55">
        <f>'117'!H91</f>
        <v>399000</v>
      </c>
      <c r="G176" s="55">
        <v>0</v>
      </c>
      <c r="H176" s="57">
        <f t="shared" ref="H176:H192" si="19">G176/F176</f>
        <v>0</v>
      </c>
    </row>
    <row r="177" spans="1:8" ht="33" customHeight="1" x14ac:dyDescent="0.25">
      <c r="A177" s="81" t="s">
        <v>119</v>
      </c>
      <c r="B177" s="82" t="s">
        <v>49</v>
      </c>
      <c r="C177" s="82" t="s">
        <v>118</v>
      </c>
      <c r="D177" s="54" t="s">
        <v>255</v>
      </c>
      <c r="E177" s="82">
        <v>200</v>
      </c>
      <c r="F177" s="83">
        <f>F176</f>
        <v>399000</v>
      </c>
      <c r="G177" s="83">
        <f>G178</f>
        <v>0</v>
      </c>
      <c r="H177" s="84">
        <f t="shared" si="19"/>
        <v>0</v>
      </c>
    </row>
    <row r="178" spans="1:8" ht="36.75" customHeight="1" x14ac:dyDescent="0.25">
      <c r="A178" s="53" t="s">
        <v>74</v>
      </c>
      <c r="B178" s="54" t="s">
        <v>49</v>
      </c>
      <c r="C178" s="54" t="s">
        <v>118</v>
      </c>
      <c r="D178" s="54" t="s">
        <v>255</v>
      </c>
      <c r="E178" s="54">
        <v>240</v>
      </c>
      <c r="F178" s="85">
        <f>F177</f>
        <v>399000</v>
      </c>
      <c r="G178" s="85">
        <v>0</v>
      </c>
      <c r="H178" s="86">
        <f t="shared" si="19"/>
        <v>0</v>
      </c>
    </row>
    <row r="179" spans="1:8" ht="40.9" customHeight="1" x14ac:dyDescent="0.25">
      <c r="A179" s="110" t="s">
        <v>256</v>
      </c>
      <c r="B179" s="54" t="s">
        <v>49</v>
      </c>
      <c r="C179" s="54" t="s">
        <v>118</v>
      </c>
      <c r="D179" s="54" t="s">
        <v>257</v>
      </c>
      <c r="E179" s="54"/>
      <c r="F179" s="85">
        <f>'117'!H92</f>
        <v>1035000</v>
      </c>
      <c r="G179" s="85">
        <f>'117'!I92</f>
        <v>600000</v>
      </c>
      <c r="H179" s="86">
        <f t="shared" si="19"/>
        <v>0.57971014492753625</v>
      </c>
    </row>
    <row r="180" spans="1:8" ht="26.45" customHeight="1" x14ac:dyDescent="0.25">
      <c r="A180" s="110" t="s">
        <v>73</v>
      </c>
      <c r="B180" s="54" t="s">
        <v>49</v>
      </c>
      <c r="C180" s="54" t="s">
        <v>118</v>
      </c>
      <c r="D180" s="54" t="s">
        <v>257</v>
      </c>
      <c r="E180" s="54" t="s">
        <v>161</v>
      </c>
      <c r="F180" s="85">
        <f>F179</f>
        <v>1035000</v>
      </c>
      <c r="G180" s="85">
        <f>G179</f>
        <v>600000</v>
      </c>
      <c r="H180" s="86">
        <f t="shared" si="19"/>
        <v>0.57971014492753625</v>
      </c>
    </row>
    <row r="181" spans="1:8" ht="40.15" customHeight="1" x14ac:dyDescent="0.25">
      <c r="A181" s="110" t="s">
        <v>74</v>
      </c>
      <c r="B181" s="54" t="s">
        <v>49</v>
      </c>
      <c r="C181" s="54" t="s">
        <v>118</v>
      </c>
      <c r="D181" s="54" t="s">
        <v>257</v>
      </c>
      <c r="E181" s="54" t="s">
        <v>162</v>
      </c>
      <c r="F181" s="85">
        <f>F180</f>
        <v>1035000</v>
      </c>
      <c r="G181" s="85">
        <f>G180</f>
        <v>600000</v>
      </c>
      <c r="H181" s="86">
        <f t="shared" si="19"/>
        <v>0.57971014492753625</v>
      </c>
    </row>
    <row r="182" spans="1:8" ht="29.25" customHeight="1" x14ac:dyDescent="0.25">
      <c r="A182" s="53" t="s">
        <v>258</v>
      </c>
      <c r="B182" s="54" t="s">
        <v>49</v>
      </c>
      <c r="C182" s="54" t="s">
        <v>118</v>
      </c>
      <c r="D182" s="54" t="s">
        <v>259</v>
      </c>
      <c r="E182" s="54"/>
      <c r="F182" s="85">
        <f>'117'!H93</f>
        <v>1093882.44</v>
      </c>
      <c r="G182" s="85">
        <f>'117'!I93</f>
        <v>88348.32</v>
      </c>
      <c r="H182" s="86">
        <f t="shared" ref="H182:H184" si="20">G182/F182</f>
        <v>8.0765827084672837E-2</v>
      </c>
    </row>
    <row r="183" spans="1:8" ht="25.5" x14ac:dyDescent="0.25">
      <c r="A183" s="106" t="s">
        <v>73</v>
      </c>
      <c r="B183" s="96" t="s">
        <v>49</v>
      </c>
      <c r="C183" s="96" t="s">
        <v>118</v>
      </c>
      <c r="D183" s="54" t="s">
        <v>259</v>
      </c>
      <c r="E183" s="96">
        <v>200</v>
      </c>
      <c r="F183" s="98">
        <f>F182</f>
        <v>1093882.44</v>
      </c>
      <c r="G183" s="98">
        <f>G182</f>
        <v>88348.32</v>
      </c>
      <c r="H183" s="108">
        <f t="shared" si="20"/>
        <v>8.0765827084672837E-2</v>
      </c>
    </row>
    <row r="184" spans="1:8" ht="39" customHeight="1" x14ac:dyDescent="0.25">
      <c r="A184" s="110" t="s">
        <v>74</v>
      </c>
      <c r="B184" s="82" t="s">
        <v>49</v>
      </c>
      <c r="C184" s="82" t="s">
        <v>118</v>
      </c>
      <c r="D184" s="54" t="s">
        <v>259</v>
      </c>
      <c r="E184" s="54">
        <v>240</v>
      </c>
      <c r="F184" s="55">
        <f>F183</f>
        <v>1093882.44</v>
      </c>
      <c r="G184" s="55">
        <f>G183</f>
        <v>88348.32</v>
      </c>
      <c r="H184" s="57">
        <f t="shared" si="20"/>
        <v>8.0765827084672837E-2</v>
      </c>
    </row>
    <row r="185" spans="1:8" ht="26.25" x14ac:dyDescent="0.25">
      <c r="A185" s="110" t="s">
        <v>260</v>
      </c>
      <c r="B185" s="54" t="s">
        <v>49</v>
      </c>
      <c r="C185" s="54" t="s">
        <v>118</v>
      </c>
      <c r="D185" s="54" t="s">
        <v>262</v>
      </c>
      <c r="E185" s="54"/>
      <c r="F185" s="111">
        <f>SUM('117'!H94:H95)</f>
        <v>2800000</v>
      </c>
      <c r="G185" s="111">
        <f>SUM('117'!I94:I95)</f>
        <v>561516.28</v>
      </c>
      <c r="H185" s="112">
        <f t="shared" si="19"/>
        <v>0.20054152857142857</v>
      </c>
    </row>
    <row r="186" spans="1:8" ht="26.25" x14ac:dyDescent="0.25">
      <c r="A186" s="110" t="s">
        <v>260</v>
      </c>
      <c r="B186" s="54" t="s">
        <v>49</v>
      </c>
      <c r="C186" s="54" t="s">
        <v>118</v>
      </c>
      <c r="D186" s="96" t="s">
        <v>263</v>
      </c>
      <c r="E186" s="113"/>
      <c r="F186" s="70">
        <f>'117'!H94</f>
        <v>1950000</v>
      </c>
      <c r="G186" s="70">
        <f>'117'!I94</f>
        <v>561516.28</v>
      </c>
      <c r="H186" s="57">
        <f t="shared" si="19"/>
        <v>0.28795706666666671</v>
      </c>
    </row>
    <row r="187" spans="1:8" ht="29.45" customHeight="1" x14ac:dyDescent="0.25">
      <c r="A187" s="110" t="s">
        <v>73</v>
      </c>
      <c r="B187" s="96" t="s">
        <v>49</v>
      </c>
      <c r="C187" s="96" t="s">
        <v>118</v>
      </c>
      <c r="D187" s="96" t="s">
        <v>263</v>
      </c>
      <c r="E187" s="96">
        <v>200</v>
      </c>
      <c r="F187" s="98">
        <f>F186</f>
        <v>1950000</v>
      </c>
      <c r="G187" s="98">
        <f>G186</f>
        <v>561516.28</v>
      </c>
      <c r="H187" s="108">
        <f t="shared" si="19"/>
        <v>0.28795706666666671</v>
      </c>
    </row>
    <row r="188" spans="1:8" ht="45.6" customHeight="1" x14ac:dyDescent="0.25">
      <c r="A188" s="110" t="s">
        <v>74</v>
      </c>
      <c r="B188" s="82" t="s">
        <v>49</v>
      </c>
      <c r="C188" s="82" t="s">
        <v>118</v>
      </c>
      <c r="D188" s="96" t="s">
        <v>263</v>
      </c>
      <c r="E188" s="54">
        <v>240</v>
      </c>
      <c r="F188" s="55">
        <f>F187</f>
        <v>1950000</v>
      </c>
      <c r="G188" s="55">
        <f>G187</f>
        <v>561516.28</v>
      </c>
      <c r="H188" s="57">
        <f t="shared" si="19"/>
        <v>0.28795706666666671</v>
      </c>
    </row>
    <row r="189" spans="1:8" ht="28.9" customHeight="1" x14ac:dyDescent="0.25">
      <c r="A189" s="110" t="s">
        <v>261</v>
      </c>
      <c r="B189" s="82" t="s">
        <v>49</v>
      </c>
      <c r="C189" s="82" t="s">
        <v>118</v>
      </c>
      <c r="D189" s="54" t="s">
        <v>264</v>
      </c>
      <c r="E189" s="54"/>
      <c r="F189" s="55">
        <f>SUM('117'!H95)</f>
        <v>850000</v>
      </c>
      <c r="G189" s="55">
        <f>SUM('117'!I95)</f>
        <v>0</v>
      </c>
      <c r="H189" s="57">
        <f t="shared" si="19"/>
        <v>0</v>
      </c>
    </row>
    <row r="190" spans="1:8" ht="26.25" x14ac:dyDescent="0.25">
      <c r="A190" s="110" t="s">
        <v>73</v>
      </c>
      <c r="B190" s="82" t="s">
        <v>49</v>
      </c>
      <c r="C190" s="82" t="s">
        <v>118</v>
      </c>
      <c r="D190" s="54" t="s">
        <v>264</v>
      </c>
      <c r="E190" s="54" t="s">
        <v>161</v>
      </c>
      <c r="F190" s="55">
        <f>F189</f>
        <v>850000</v>
      </c>
      <c r="G190" s="55">
        <f>G189</f>
        <v>0</v>
      </c>
      <c r="H190" s="57">
        <f t="shared" si="19"/>
        <v>0</v>
      </c>
    </row>
    <row r="191" spans="1:8" ht="41.45" customHeight="1" x14ac:dyDescent="0.25">
      <c r="A191" s="110" t="s">
        <v>74</v>
      </c>
      <c r="B191" s="82" t="s">
        <v>49</v>
      </c>
      <c r="C191" s="82" t="s">
        <v>118</v>
      </c>
      <c r="D191" s="54" t="s">
        <v>264</v>
      </c>
      <c r="E191" s="54" t="s">
        <v>162</v>
      </c>
      <c r="F191" s="55">
        <f>F190</f>
        <v>850000</v>
      </c>
      <c r="G191" s="55">
        <v>0</v>
      </c>
      <c r="H191" s="57">
        <f t="shared" si="19"/>
        <v>0</v>
      </c>
    </row>
    <row r="192" spans="1:8" x14ac:dyDescent="0.25">
      <c r="A192" s="58" t="s">
        <v>120</v>
      </c>
      <c r="B192" s="59" t="s">
        <v>49</v>
      </c>
      <c r="C192" s="59" t="s">
        <v>123</v>
      </c>
      <c r="D192" s="60"/>
      <c r="E192" s="59"/>
      <c r="F192" s="56">
        <f>F193</f>
        <v>1140500</v>
      </c>
      <c r="G192" s="56">
        <f t="shared" ref="G192" si="21">G193</f>
        <v>199700</v>
      </c>
      <c r="H192" s="61">
        <f t="shared" si="19"/>
        <v>0.1750986409469531</v>
      </c>
    </row>
    <row r="193" spans="1:8" x14ac:dyDescent="0.25">
      <c r="A193" s="58" t="s">
        <v>121</v>
      </c>
      <c r="B193" s="59" t="s">
        <v>49</v>
      </c>
      <c r="C193" s="59" t="s">
        <v>124</v>
      </c>
      <c r="D193" s="59"/>
      <c r="E193" s="59"/>
      <c r="F193" s="56">
        <f>F195</f>
        <v>1140500</v>
      </c>
      <c r="G193" s="56">
        <f>G195</f>
        <v>199700</v>
      </c>
      <c r="H193" s="61">
        <f>G193/F193</f>
        <v>0.1750986409469531</v>
      </c>
    </row>
    <row r="194" spans="1:8" ht="25.5" x14ac:dyDescent="0.25">
      <c r="A194" s="80" t="s">
        <v>265</v>
      </c>
      <c r="B194" s="54" t="s">
        <v>49</v>
      </c>
      <c r="C194" s="54" t="s">
        <v>124</v>
      </c>
      <c r="D194" s="54" t="s">
        <v>266</v>
      </c>
      <c r="E194" s="54"/>
      <c r="F194" s="55">
        <f>'117'!H96</f>
        <v>1140500</v>
      </c>
      <c r="G194" s="55">
        <f>'117'!I96</f>
        <v>199700</v>
      </c>
      <c r="H194" s="57">
        <f>G194/F194</f>
        <v>0.1750986409469531</v>
      </c>
    </row>
    <row r="195" spans="1:8" ht="39" customHeight="1" x14ac:dyDescent="0.25">
      <c r="A195" s="53" t="s">
        <v>122</v>
      </c>
      <c r="B195" s="54" t="s">
        <v>49</v>
      </c>
      <c r="C195" s="54" t="s">
        <v>124</v>
      </c>
      <c r="D195" s="54" t="s">
        <v>267</v>
      </c>
      <c r="E195" s="54"/>
      <c r="F195" s="55">
        <f t="shared" ref="F195:G197" si="22">F194</f>
        <v>1140500</v>
      </c>
      <c r="G195" s="55">
        <f t="shared" si="22"/>
        <v>199700</v>
      </c>
      <c r="H195" s="57">
        <f t="shared" ref="H195:H205" si="23">G195/F195</f>
        <v>0.1750986409469531</v>
      </c>
    </row>
    <row r="196" spans="1:8" ht="32.25" customHeight="1" x14ac:dyDescent="0.25">
      <c r="A196" s="53" t="s">
        <v>73</v>
      </c>
      <c r="B196" s="54" t="s">
        <v>49</v>
      </c>
      <c r="C196" s="54" t="s">
        <v>124</v>
      </c>
      <c r="D196" s="54" t="s">
        <v>267</v>
      </c>
      <c r="E196" s="54">
        <v>200</v>
      </c>
      <c r="F196" s="55">
        <f t="shared" si="22"/>
        <v>1140500</v>
      </c>
      <c r="G196" s="55">
        <f t="shared" si="22"/>
        <v>199700</v>
      </c>
      <c r="H196" s="57">
        <f t="shared" si="23"/>
        <v>0.1750986409469531</v>
      </c>
    </row>
    <row r="197" spans="1:8" ht="42.75" customHeight="1" x14ac:dyDescent="0.25">
      <c r="A197" s="53" t="s">
        <v>74</v>
      </c>
      <c r="B197" s="54" t="s">
        <v>49</v>
      </c>
      <c r="C197" s="54" t="s">
        <v>124</v>
      </c>
      <c r="D197" s="54" t="s">
        <v>267</v>
      </c>
      <c r="E197" s="54">
        <v>240</v>
      </c>
      <c r="F197" s="55">
        <f t="shared" si="22"/>
        <v>1140500</v>
      </c>
      <c r="G197" s="55">
        <f t="shared" si="22"/>
        <v>199700</v>
      </c>
      <c r="H197" s="57">
        <f t="shared" si="23"/>
        <v>0.1750986409469531</v>
      </c>
    </row>
    <row r="198" spans="1:8" x14ac:dyDescent="0.25">
      <c r="A198" s="58" t="s">
        <v>125</v>
      </c>
      <c r="B198" s="59" t="s">
        <v>49</v>
      </c>
      <c r="C198" s="59" t="s">
        <v>132</v>
      </c>
      <c r="D198" s="60"/>
      <c r="E198" s="59"/>
      <c r="F198" s="56">
        <f>F199+F204</f>
        <v>5603500</v>
      </c>
      <c r="G198" s="56">
        <f>G199+G204</f>
        <v>1290200</v>
      </c>
      <c r="H198" s="61">
        <f t="shared" si="23"/>
        <v>0.23024895154813957</v>
      </c>
    </row>
    <row r="199" spans="1:8" x14ac:dyDescent="0.25">
      <c r="A199" s="77" t="s">
        <v>126</v>
      </c>
      <c r="B199" s="59" t="s">
        <v>49</v>
      </c>
      <c r="C199" s="59" t="s">
        <v>133</v>
      </c>
      <c r="D199" s="59"/>
      <c r="E199" s="59"/>
      <c r="F199" s="56">
        <f>F200</f>
        <v>2400000</v>
      </c>
      <c r="G199" s="56">
        <f t="shared" ref="G199" si="24">G200</f>
        <v>542050</v>
      </c>
      <c r="H199" s="61">
        <f t="shared" si="23"/>
        <v>0.22585416666666666</v>
      </c>
    </row>
    <row r="200" spans="1:8" x14ac:dyDescent="0.25">
      <c r="A200" s="53" t="s">
        <v>127</v>
      </c>
      <c r="B200" s="54" t="s">
        <v>49</v>
      </c>
      <c r="C200" s="54" t="s">
        <v>133</v>
      </c>
      <c r="D200" s="54">
        <v>4420000000</v>
      </c>
      <c r="E200" s="54"/>
      <c r="F200" s="55">
        <f>'117'!H97</f>
        <v>2400000</v>
      </c>
      <c r="G200" s="55">
        <f>'117'!I97</f>
        <v>542050</v>
      </c>
      <c r="H200" s="57">
        <f t="shared" si="23"/>
        <v>0.22585416666666666</v>
      </c>
    </row>
    <row r="201" spans="1:8" ht="31.5" customHeight="1" x14ac:dyDescent="0.25">
      <c r="A201" s="53" t="s">
        <v>128</v>
      </c>
      <c r="B201" s="54" t="s">
        <v>49</v>
      </c>
      <c r="C201" s="54" t="s">
        <v>133</v>
      </c>
      <c r="D201" s="54">
        <v>4420099980</v>
      </c>
      <c r="E201" s="54"/>
      <c r="F201" s="55">
        <f t="shared" ref="F201:G203" si="25">F200</f>
        <v>2400000</v>
      </c>
      <c r="G201" s="55">
        <f t="shared" si="25"/>
        <v>542050</v>
      </c>
      <c r="H201" s="57">
        <f t="shared" si="23"/>
        <v>0.22585416666666666</v>
      </c>
    </row>
    <row r="202" spans="1:8" ht="45.6" customHeight="1" x14ac:dyDescent="0.25">
      <c r="A202" s="53" t="s">
        <v>129</v>
      </c>
      <c r="B202" s="54" t="s">
        <v>49</v>
      </c>
      <c r="C202" s="54" t="s">
        <v>133</v>
      </c>
      <c r="D202" s="54">
        <v>4420099980</v>
      </c>
      <c r="E202" s="54">
        <v>600</v>
      </c>
      <c r="F202" s="55">
        <f t="shared" si="25"/>
        <v>2400000</v>
      </c>
      <c r="G202" s="55">
        <f t="shared" si="25"/>
        <v>542050</v>
      </c>
      <c r="H202" s="57">
        <f t="shared" si="23"/>
        <v>0.22585416666666666</v>
      </c>
    </row>
    <row r="203" spans="1:8" x14ac:dyDescent="0.25">
      <c r="A203" s="53" t="s">
        <v>130</v>
      </c>
      <c r="B203" s="54" t="s">
        <v>49</v>
      </c>
      <c r="C203" s="54" t="s">
        <v>133</v>
      </c>
      <c r="D203" s="54">
        <v>4420099980</v>
      </c>
      <c r="E203" s="54">
        <v>610</v>
      </c>
      <c r="F203" s="55">
        <f t="shared" si="25"/>
        <v>2400000</v>
      </c>
      <c r="G203" s="55">
        <f t="shared" si="25"/>
        <v>542050</v>
      </c>
      <c r="H203" s="57">
        <f>G203/F203</f>
        <v>0.22585416666666666</v>
      </c>
    </row>
    <row r="204" spans="1:8" ht="42.6" customHeight="1" x14ac:dyDescent="0.25">
      <c r="A204" s="58" t="s">
        <v>268</v>
      </c>
      <c r="B204" s="59" t="s">
        <v>49</v>
      </c>
      <c r="C204" s="59" t="s">
        <v>134</v>
      </c>
      <c r="D204" s="59" t="s">
        <v>269</v>
      </c>
      <c r="E204" s="59"/>
      <c r="F204" s="56">
        <f>F205</f>
        <v>3203500</v>
      </c>
      <c r="G204" s="56">
        <f t="shared" ref="G204" si="26">G205</f>
        <v>748150</v>
      </c>
      <c r="H204" s="61">
        <f t="shared" si="23"/>
        <v>0.23354143905103791</v>
      </c>
    </row>
    <row r="205" spans="1:8" ht="25.5" x14ac:dyDescent="0.25">
      <c r="A205" s="81" t="s">
        <v>131</v>
      </c>
      <c r="B205" s="82" t="s">
        <v>49</v>
      </c>
      <c r="C205" s="82" t="s">
        <v>134</v>
      </c>
      <c r="D205" s="82" t="s">
        <v>270</v>
      </c>
      <c r="E205" s="82"/>
      <c r="F205" s="55">
        <f>'117'!H98</f>
        <v>3203500</v>
      </c>
      <c r="G205" s="55">
        <f>'117'!I98</f>
        <v>748150</v>
      </c>
      <c r="H205" s="57">
        <f t="shared" si="23"/>
        <v>0.23354143905103791</v>
      </c>
    </row>
    <row r="206" spans="1:8" ht="31.15" customHeight="1" x14ac:dyDescent="0.25">
      <c r="A206" s="53" t="s">
        <v>119</v>
      </c>
      <c r="B206" s="54" t="s">
        <v>49</v>
      </c>
      <c r="C206" s="54" t="s">
        <v>134</v>
      </c>
      <c r="D206" s="82" t="s">
        <v>270</v>
      </c>
      <c r="E206" s="54">
        <v>200</v>
      </c>
      <c r="F206" s="55">
        <f>F205</f>
        <v>3203500</v>
      </c>
      <c r="G206" s="55">
        <f>G205</f>
        <v>748150</v>
      </c>
      <c r="H206" s="57">
        <f>G206/F206</f>
        <v>0.23354143905103791</v>
      </c>
    </row>
    <row r="207" spans="1:8" ht="40.5" customHeight="1" x14ac:dyDescent="0.25">
      <c r="A207" s="53" t="s">
        <v>74</v>
      </c>
      <c r="B207" s="54" t="s">
        <v>49</v>
      </c>
      <c r="C207" s="54" t="s">
        <v>134</v>
      </c>
      <c r="D207" s="82" t="s">
        <v>270</v>
      </c>
      <c r="E207" s="54">
        <v>240</v>
      </c>
      <c r="F207" s="55">
        <f>F206</f>
        <v>3203500</v>
      </c>
      <c r="G207" s="55">
        <f>G206</f>
        <v>748150</v>
      </c>
      <c r="H207" s="57">
        <f t="shared" ref="H207:H222" si="27">G207/F207</f>
        <v>0.23354143905103791</v>
      </c>
    </row>
    <row r="208" spans="1:8" x14ac:dyDescent="0.25">
      <c r="A208" s="58" t="s">
        <v>135</v>
      </c>
      <c r="B208" s="59" t="s">
        <v>49</v>
      </c>
      <c r="C208" s="59">
        <v>1000</v>
      </c>
      <c r="D208" s="60"/>
      <c r="E208" s="60"/>
      <c r="F208" s="56">
        <f>F209+F213</f>
        <v>259500</v>
      </c>
      <c r="G208" s="56">
        <f>G209+G213</f>
        <v>24071</v>
      </c>
      <c r="H208" s="61">
        <f t="shared" si="27"/>
        <v>9.2759152215799612E-2</v>
      </c>
    </row>
    <row r="209" spans="1:8" x14ac:dyDescent="0.25">
      <c r="A209" s="101" t="s">
        <v>183</v>
      </c>
      <c r="B209" s="59" t="s">
        <v>49</v>
      </c>
      <c r="C209" s="102" t="s">
        <v>180</v>
      </c>
      <c r="D209" s="103"/>
      <c r="E209" s="103"/>
      <c r="F209" s="104">
        <f t="shared" ref="F209:G209" si="28">F210</f>
        <v>109500</v>
      </c>
      <c r="G209" s="104">
        <f t="shared" si="28"/>
        <v>4071</v>
      </c>
      <c r="H209" s="61">
        <f t="shared" si="27"/>
        <v>3.7178082191780822E-2</v>
      </c>
    </row>
    <row r="210" spans="1:8" ht="17.25" customHeight="1" x14ac:dyDescent="0.25">
      <c r="A210" s="114" t="s">
        <v>184</v>
      </c>
      <c r="B210" s="54" t="s">
        <v>49</v>
      </c>
      <c r="C210" s="82" t="s">
        <v>180</v>
      </c>
      <c r="D210" s="82" t="s">
        <v>181</v>
      </c>
      <c r="E210" s="103"/>
      <c r="F210" s="83">
        <f>'117'!H99</f>
        <v>109500</v>
      </c>
      <c r="G210" s="83">
        <f>'117'!I99</f>
        <v>4071</v>
      </c>
      <c r="H210" s="57">
        <f t="shared" si="27"/>
        <v>3.7178082191780822E-2</v>
      </c>
    </row>
    <row r="211" spans="1:8" ht="33" customHeight="1" x14ac:dyDescent="0.25">
      <c r="A211" s="114" t="s">
        <v>138</v>
      </c>
      <c r="B211" s="54" t="s">
        <v>49</v>
      </c>
      <c r="C211" s="82" t="s">
        <v>180</v>
      </c>
      <c r="D211" s="82" t="s">
        <v>181</v>
      </c>
      <c r="E211" s="82" t="s">
        <v>182</v>
      </c>
      <c r="F211" s="83">
        <f>F210</f>
        <v>109500</v>
      </c>
      <c r="G211" s="83">
        <f>G210</f>
        <v>4071</v>
      </c>
      <c r="H211" s="57">
        <f t="shared" si="27"/>
        <v>3.7178082191780822E-2</v>
      </c>
    </row>
    <row r="212" spans="1:8" ht="31.5" customHeight="1" x14ac:dyDescent="0.25">
      <c r="A212" s="114" t="s">
        <v>139</v>
      </c>
      <c r="B212" s="54" t="s">
        <v>49</v>
      </c>
      <c r="C212" s="82" t="s">
        <v>180</v>
      </c>
      <c r="D212" s="82" t="s">
        <v>181</v>
      </c>
      <c r="E212" s="82" t="s">
        <v>271</v>
      </c>
      <c r="F212" s="83">
        <f>F211</f>
        <v>109500</v>
      </c>
      <c r="G212" s="83">
        <f>G211</f>
        <v>4071</v>
      </c>
      <c r="H212" s="57">
        <f t="shared" si="27"/>
        <v>3.7178082191780822E-2</v>
      </c>
    </row>
    <row r="213" spans="1:8" ht="21.75" customHeight="1" x14ac:dyDescent="0.25">
      <c r="A213" s="101" t="s">
        <v>136</v>
      </c>
      <c r="B213" s="102" t="s">
        <v>49</v>
      </c>
      <c r="C213" s="102">
        <v>1003</v>
      </c>
      <c r="D213" s="102"/>
      <c r="E213" s="102"/>
      <c r="F213" s="104">
        <f>F215</f>
        <v>150000</v>
      </c>
      <c r="G213" s="104">
        <f>G215</f>
        <v>20000</v>
      </c>
      <c r="H213" s="105">
        <f t="shared" si="27"/>
        <v>0.13333333333333333</v>
      </c>
    </row>
    <row r="214" spans="1:8" ht="57" customHeight="1" x14ac:dyDescent="0.25">
      <c r="A214" s="71" t="s">
        <v>272</v>
      </c>
      <c r="B214" s="69" t="s">
        <v>49</v>
      </c>
      <c r="C214" s="69" t="s">
        <v>273</v>
      </c>
      <c r="D214" s="69" t="s">
        <v>274</v>
      </c>
      <c r="E214" s="69"/>
      <c r="F214" s="70">
        <f>'117'!H100</f>
        <v>150000</v>
      </c>
      <c r="G214" s="70">
        <f>'117'!I100</f>
        <v>20000</v>
      </c>
      <c r="H214" s="57">
        <f t="shared" si="27"/>
        <v>0.13333333333333333</v>
      </c>
    </row>
    <row r="215" spans="1:8" ht="29.25" customHeight="1" x14ac:dyDescent="0.25">
      <c r="A215" s="94" t="s">
        <v>137</v>
      </c>
      <c r="B215" s="96" t="s">
        <v>49</v>
      </c>
      <c r="C215" s="96">
        <v>1003</v>
      </c>
      <c r="D215" s="96" t="s">
        <v>275</v>
      </c>
      <c r="E215" s="96"/>
      <c r="F215" s="115">
        <f t="shared" ref="F215:G217" si="29">F214</f>
        <v>150000</v>
      </c>
      <c r="G215" s="115">
        <f t="shared" si="29"/>
        <v>20000</v>
      </c>
      <c r="H215" s="116">
        <f t="shared" si="27"/>
        <v>0.13333333333333333</v>
      </c>
    </row>
    <row r="216" spans="1:8" ht="27" customHeight="1" x14ac:dyDescent="0.25">
      <c r="A216" s="80" t="s">
        <v>138</v>
      </c>
      <c r="B216" s="54" t="s">
        <v>49</v>
      </c>
      <c r="C216" s="54">
        <v>1003</v>
      </c>
      <c r="D216" s="54" t="s">
        <v>275</v>
      </c>
      <c r="E216" s="54">
        <v>300</v>
      </c>
      <c r="F216" s="85">
        <f t="shared" si="29"/>
        <v>150000</v>
      </c>
      <c r="G216" s="85">
        <f t="shared" si="29"/>
        <v>20000</v>
      </c>
      <c r="H216" s="86">
        <f t="shared" si="27"/>
        <v>0.13333333333333333</v>
      </c>
    </row>
    <row r="217" spans="1:8" ht="26.25" customHeight="1" x14ac:dyDescent="0.25">
      <c r="A217" s="94" t="s">
        <v>139</v>
      </c>
      <c r="B217" s="96" t="s">
        <v>49</v>
      </c>
      <c r="C217" s="96">
        <v>1003</v>
      </c>
      <c r="D217" s="96" t="s">
        <v>275</v>
      </c>
      <c r="E217" s="96">
        <v>310</v>
      </c>
      <c r="F217" s="98">
        <f t="shared" si="29"/>
        <v>150000</v>
      </c>
      <c r="G217" s="98">
        <f t="shared" si="29"/>
        <v>20000</v>
      </c>
      <c r="H217" s="108">
        <f t="shared" si="27"/>
        <v>0.13333333333333333</v>
      </c>
    </row>
    <row r="218" spans="1:8" x14ac:dyDescent="0.25">
      <c r="A218" s="58" t="s">
        <v>140</v>
      </c>
      <c r="B218" s="59" t="s">
        <v>49</v>
      </c>
      <c r="C218" s="59">
        <v>1100</v>
      </c>
      <c r="D218" s="60"/>
      <c r="E218" s="60"/>
      <c r="F218" s="56">
        <f t="shared" ref="F218:G219" si="30">F219</f>
        <v>9600000</v>
      </c>
      <c r="G218" s="56">
        <f t="shared" si="30"/>
        <v>2408100</v>
      </c>
      <c r="H218" s="61">
        <f t="shared" si="27"/>
        <v>0.25084374999999998</v>
      </c>
    </row>
    <row r="219" spans="1:8" x14ac:dyDescent="0.25">
      <c r="A219" s="58" t="s">
        <v>141</v>
      </c>
      <c r="B219" s="59" t="s">
        <v>49</v>
      </c>
      <c r="C219" s="59">
        <v>1102</v>
      </c>
      <c r="D219" s="59"/>
      <c r="E219" s="59"/>
      <c r="F219" s="56">
        <f t="shared" si="30"/>
        <v>9600000</v>
      </c>
      <c r="G219" s="56">
        <f t="shared" si="30"/>
        <v>2408100</v>
      </c>
      <c r="H219" s="61">
        <f t="shared" si="27"/>
        <v>0.25084374999999998</v>
      </c>
    </row>
    <row r="220" spans="1:8" x14ac:dyDescent="0.25">
      <c r="A220" s="80" t="s">
        <v>142</v>
      </c>
      <c r="B220" s="54" t="s">
        <v>49</v>
      </c>
      <c r="C220" s="54">
        <v>1102</v>
      </c>
      <c r="D220" s="54">
        <v>4820000000</v>
      </c>
      <c r="E220" s="54"/>
      <c r="F220" s="55">
        <f>'117'!H101</f>
        <v>9600000</v>
      </c>
      <c r="G220" s="55">
        <f>'117'!I101</f>
        <v>2408100</v>
      </c>
      <c r="H220" s="57">
        <f>G220/F220</f>
        <v>0.25084374999999998</v>
      </c>
    </row>
    <row r="221" spans="1:8" ht="30.75" customHeight="1" x14ac:dyDescent="0.25">
      <c r="A221" s="80" t="s">
        <v>143</v>
      </c>
      <c r="B221" s="54" t="s">
        <v>49</v>
      </c>
      <c r="C221" s="54">
        <v>1102</v>
      </c>
      <c r="D221" s="54">
        <v>4820099980</v>
      </c>
      <c r="E221" s="54"/>
      <c r="F221" s="55">
        <f t="shared" ref="F221:G223" si="31">F220</f>
        <v>9600000</v>
      </c>
      <c r="G221" s="55">
        <f t="shared" si="31"/>
        <v>2408100</v>
      </c>
      <c r="H221" s="57">
        <f t="shared" si="27"/>
        <v>0.25084374999999998</v>
      </c>
    </row>
    <row r="222" spans="1:8" ht="42.75" customHeight="1" x14ac:dyDescent="0.25">
      <c r="A222" s="80" t="s">
        <v>129</v>
      </c>
      <c r="B222" s="54" t="s">
        <v>49</v>
      </c>
      <c r="C222" s="54">
        <v>1102</v>
      </c>
      <c r="D222" s="54">
        <v>4820099980</v>
      </c>
      <c r="E222" s="54">
        <v>600</v>
      </c>
      <c r="F222" s="55">
        <f t="shared" si="31"/>
        <v>9600000</v>
      </c>
      <c r="G222" s="55">
        <f t="shared" si="31"/>
        <v>2408100</v>
      </c>
      <c r="H222" s="57">
        <f t="shared" si="27"/>
        <v>0.25084374999999998</v>
      </c>
    </row>
    <row r="223" spans="1:8" x14ac:dyDescent="0.25">
      <c r="A223" s="80" t="s">
        <v>130</v>
      </c>
      <c r="B223" s="54" t="s">
        <v>49</v>
      </c>
      <c r="C223" s="54">
        <v>1102</v>
      </c>
      <c r="D223" s="54">
        <v>4820099980</v>
      </c>
      <c r="E223" s="54">
        <v>610</v>
      </c>
      <c r="F223" s="55">
        <f t="shared" si="31"/>
        <v>9600000</v>
      </c>
      <c r="G223" s="55">
        <f t="shared" si="31"/>
        <v>2408100</v>
      </c>
      <c r="H223" s="57">
        <f>G223/F223</f>
        <v>0.25084374999999998</v>
      </c>
    </row>
    <row r="224" spans="1:8" x14ac:dyDescent="0.25">
      <c r="A224" s="58" t="s">
        <v>144</v>
      </c>
      <c r="B224" s="59" t="s">
        <v>49</v>
      </c>
      <c r="C224" s="59">
        <v>1200</v>
      </c>
      <c r="D224" s="59"/>
      <c r="E224" s="59"/>
      <c r="F224" s="56">
        <f t="shared" ref="F224:G224" si="32">F225</f>
        <v>40000</v>
      </c>
      <c r="G224" s="56">
        <f t="shared" si="32"/>
        <v>0</v>
      </c>
      <c r="H224" s="61">
        <f t="shared" ref="H224:H228" si="33">G224/F224</f>
        <v>0</v>
      </c>
    </row>
    <row r="225" spans="1:8" x14ac:dyDescent="0.25">
      <c r="A225" s="80" t="s">
        <v>145</v>
      </c>
      <c r="B225" s="54" t="s">
        <v>49</v>
      </c>
      <c r="C225" s="54">
        <v>1202</v>
      </c>
      <c r="D225" s="54"/>
      <c r="E225" s="54"/>
      <c r="F225" s="55">
        <f>'117'!H102</f>
        <v>40000</v>
      </c>
      <c r="G225" s="55">
        <v>0</v>
      </c>
      <c r="H225" s="57">
        <f t="shared" si="33"/>
        <v>0</v>
      </c>
    </row>
    <row r="226" spans="1:8" ht="31.5" customHeight="1" x14ac:dyDescent="0.25">
      <c r="A226" s="80" t="s">
        <v>146</v>
      </c>
      <c r="B226" s="54" t="s">
        <v>49</v>
      </c>
      <c r="C226" s="54">
        <v>1202</v>
      </c>
      <c r="D226" s="54" t="s">
        <v>147</v>
      </c>
      <c r="E226" s="54"/>
      <c r="F226" s="55">
        <f t="shared" ref="F226:G228" si="34">F225</f>
        <v>40000</v>
      </c>
      <c r="G226" s="55">
        <f t="shared" si="34"/>
        <v>0</v>
      </c>
      <c r="H226" s="57">
        <f t="shared" si="33"/>
        <v>0</v>
      </c>
    </row>
    <row r="227" spans="1:8" x14ac:dyDescent="0.25">
      <c r="A227" s="80" t="s">
        <v>82</v>
      </c>
      <c r="B227" s="54" t="s">
        <v>49</v>
      </c>
      <c r="C227" s="54">
        <v>1202</v>
      </c>
      <c r="D227" s="54" t="s">
        <v>147</v>
      </c>
      <c r="E227" s="54">
        <v>800</v>
      </c>
      <c r="F227" s="55">
        <f t="shared" si="34"/>
        <v>40000</v>
      </c>
      <c r="G227" s="55">
        <f t="shared" si="34"/>
        <v>0</v>
      </c>
      <c r="H227" s="57">
        <f t="shared" si="33"/>
        <v>0</v>
      </c>
    </row>
    <row r="228" spans="1:8" x14ac:dyDescent="0.25">
      <c r="A228" s="80" t="s">
        <v>83</v>
      </c>
      <c r="B228" s="54" t="s">
        <v>49</v>
      </c>
      <c r="C228" s="54">
        <v>1202</v>
      </c>
      <c r="D228" s="54" t="s">
        <v>147</v>
      </c>
      <c r="E228" s="54">
        <v>850</v>
      </c>
      <c r="F228" s="55">
        <f t="shared" si="34"/>
        <v>40000</v>
      </c>
      <c r="G228" s="55">
        <f t="shared" si="34"/>
        <v>0</v>
      </c>
      <c r="H228" s="57">
        <f t="shared" si="33"/>
        <v>0</v>
      </c>
    </row>
    <row r="229" spans="1:8" ht="35.25" customHeight="1" x14ac:dyDescent="0.25">
      <c r="A229" s="117" t="s">
        <v>148</v>
      </c>
      <c r="B229" s="59" t="s">
        <v>10</v>
      </c>
      <c r="C229" s="59">
        <v>7900</v>
      </c>
      <c r="D229" s="59" t="s">
        <v>75</v>
      </c>
      <c r="E229" s="59" t="s">
        <v>10</v>
      </c>
      <c r="F229" s="118">
        <f>F12-F55</f>
        <v>-6154712.4800000191</v>
      </c>
      <c r="G229" s="67">
        <f>G12-G55</f>
        <v>2973388.3799999952</v>
      </c>
      <c r="H229" s="61"/>
    </row>
    <row r="230" spans="1:8" s="1" customFormat="1" x14ac:dyDescent="0.25">
      <c r="A230" s="119"/>
      <c r="B230" s="120"/>
      <c r="C230" s="120"/>
      <c r="D230" s="120"/>
      <c r="E230" s="120"/>
      <c r="F230" s="121"/>
      <c r="G230" s="121"/>
      <c r="H230" s="121"/>
    </row>
    <row r="231" spans="1:8" s="1" customFormat="1" x14ac:dyDescent="0.25">
      <c r="A231" s="134" t="s">
        <v>149</v>
      </c>
      <c r="B231" s="135"/>
      <c r="C231" s="135"/>
      <c r="D231" s="135"/>
      <c r="E231" s="135"/>
      <c r="F231" s="135"/>
      <c r="G231" s="135"/>
      <c r="H231" s="135"/>
    </row>
    <row r="232" spans="1:8" ht="38.25" x14ac:dyDescent="0.25">
      <c r="A232" s="69" t="s">
        <v>1</v>
      </c>
      <c r="B232" s="69" t="s">
        <v>2</v>
      </c>
      <c r="C232" s="136" t="s">
        <v>150</v>
      </c>
      <c r="D232" s="136"/>
      <c r="E232" s="69" t="s">
        <v>4</v>
      </c>
      <c r="F232" s="122" t="s">
        <v>5</v>
      </c>
      <c r="G232" s="64" t="s">
        <v>6</v>
      </c>
      <c r="H232" s="122" t="s">
        <v>7</v>
      </c>
    </row>
    <row r="233" spans="1:8" x14ac:dyDescent="0.25">
      <c r="A233" s="123" t="s">
        <v>151</v>
      </c>
      <c r="B233" s="123" t="s">
        <v>60</v>
      </c>
      <c r="C233" s="137" t="s">
        <v>61</v>
      </c>
      <c r="D233" s="137"/>
      <c r="E233" s="69" t="s">
        <v>62</v>
      </c>
      <c r="F233" s="64">
        <v>5</v>
      </c>
      <c r="G233" s="64">
        <v>6</v>
      </c>
      <c r="H233" s="64">
        <v>7</v>
      </c>
    </row>
    <row r="234" spans="1:8" ht="29.25" customHeight="1" x14ac:dyDescent="0.25">
      <c r="A234" s="124" t="s">
        <v>152</v>
      </c>
      <c r="B234" s="54" t="s">
        <v>10</v>
      </c>
      <c r="C234" s="129" t="s">
        <v>156</v>
      </c>
      <c r="D234" s="130"/>
      <c r="E234" s="125" t="s">
        <v>10</v>
      </c>
      <c r="F234" s="70">
        <f>-F229</f>
        <v>6154712.4800000191</v>
      </c>
      <c r="G234" s="49">
        <f>-G229</f>
        <v>-2973388.3799999952</v>
      </c>
      <c r="H234" s="70">
        <f>F234-G234</f>
        <v>9128100.8600000143</v>
      </c>
    </row>
    <row r="235" spans="1:8" x14ac:dyDescent="0.25">
      <c r="A235" s="124" t="s">
        <v>153</v>
      </c>
      <c r="B235" s="54" t="s">
        <v>10</v>
      </c>
      <c r="C235" s="129" t="s">
        <v>157</v>
      </c>
      <c r="D235" s="130"/>
      <c r="E235" s="125" t="s">
        <v>10</v>
      </c>
      <c r="F235" s="70">
        <f>F234</f>
        <v>6154712.4800000191</v>
      </c>
      <c r="G235" s="49">
        <f>G234</f>
        <v>-2973388.3799999952</v>
      </c>
      <c r="H235" s="70">
        <f>F235-G235</f>
        <v>9128100.8600000143</v>
      </c>
    </row>
    <row r="236" spans="1:8" x14ac:dyDescent="0.25">
      <c r="A236" s="124" t="s">
        <v>154</v>
      </c>
      <c r="B236" s="54" t="s">
        <v>10</v>
      </c>
      <c r="C236" s="129" t="s">
        <v>158</v>
      </c>
      <c r="D236" s="130"/>
      <c r="E236" s="125" t="s">
        <v>159</v>
      </c>
      <c r="F236" s="49">
        <f>-F237+F235</f>
        <v>-207866847.45999998</v>
      </c>
      <c r="G236" s="49">
        <v>-23341036.379999999</v>
      </c>
      <c r="H236" s="70"/>
    </row>
    <row r="237" spans="1:8" x14ac:dyDescent="0.25">
      <c r="A237" s="124" t="s">
        <v>155</v>
      </c>
      <c r="B237" s="54" t="s">
        <v>10</v>
      </c>
      <c r="C237" s="129" t="s">
        <v>158</v>
      </c>
      <c r="D237" s="130"/>
      <c r="E237" s="125" t="s">
        <v>160</v>
      </c>
      <c r="F237" s="70">
        <f>F55</f>
        <v>214021559.94</v>
      </c>
      <c r="G237" s="70">
        <f>-G236+G235</f>
        <v>20367648.000000004</v>
      </c>
      <c r="H237" s="70"/>
    </row>
  </sheetData>
  <mergeCells count="15">
    <mergeCell ref="C236:D236"/>
    <mergeCell ref="C237:D237"/>
    <mergeCell ref="A7:H7"/>
    <mergeCell ref="A9:H9"/>
    <mergeCell ref="A52:H52"/>
    <mergeCell ref="A231:H231"/>
    <mergeCell ref="C232:D232"/>
    <mergeCell ref="C233:D233"/>
    <mergeCell ref="C234:D234"/>
    <mergeCell ref="C235:D235"/>
    <mergeCell ref="G1:H1"/>
    <mergeCell ref="G2:H2"/>
    <mergeCell ref="G3:H3"/>
    <mergeCell ref="G4:H4"/>
    <mergeCell ref="G5:H5"/>
  </mergeCells>
  <pageMargins left="0.51181102362204722" right="0.51181102362204722" top="0.35433070866141736" bottom="0.35433070866141736" header="0.31496062992125984" footer="0.31496062992125984"/>
  <pageSetup paperSize="9" scale="74" orientation="portrait" r:id="rId1"/>
  <rowBreaks count="2" manualBreakCount="2">
    <brk id="51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97D2-175D-4C86-BAFC-DAE3F490106D}">
  <dimension ref="A1:J114"/>
  <sheetViews>
    <sheetView topLeftCell="A69" workbookViewId="0">
      <selection activeCell="I40" sqref="I40"/>
    </sheetView>
  </sheetViews>
  <sheetFormatPr defaultRowHeight="15" x14ac:dyDescent="0.25"/>
  <cols>
    <col min="1" max="1" width="31.140625" style="2" customWidth="1"/>
    <col min="2" max="2" width="11" style="2" customWidth="1"/>
    <col min="3" max="3" width="5" style="2" customWidth="1"/>
    <col min="4" max="4" width="8.85546875" style="2" customWidth="1"/>
    <col min="5" max="5" width="9.42578125" style="2" customWidth="1"/>
    <col min="6" max="6" width="3.7109375" style="2" customWidth="1"/>
    <col min="7" max="7" width="5.140625" style="2" customWidth="1"/>
    <col min="8" max="8" width="15.140625" style="2" customWidth="1"/>
    <col min="9" max="9" width="12.85546875" style="2" customWidth="1"/>
    <col min="10" max="10" width="14.5703125" style="2" customWidth="1"/>
  </cols>
  <sheetData>
    <row r="1" spans="1:10" ht="15.75" thickBot="1" x14ac:dyDescent="0.3">
      <c r="B1" s="138" t="s">
        <v>277</v>
      </c>
      <c r="C1" s="138"/>
      <c r="D1" s="138"/>
      <c r="E1" s="138"/>
      <c r="F1" s="138"/>
      <c r="G1" s="138"/>
      <c r="H1" s="138"/>
      <c r="J1" s="3" t="s">
        <v>278</v>
      </c>
    </row>
    <row r="2" spans="1:10" x14ac:dyDescent="0.25">
      <c r="I2" s="4" t="s">
        <v>279</v>
      </c>
      <c r="J2" s="5">
        <v>503117</v>
      </c>
    </row>
    <row r="3" spans="1:10" x14ac:dyDescent="0.25">
      <c r="B3" s="143" t="s">
        <v>280</v>
      </c>
      <c r="C3" s="143"/>
      <c r="D3" s="143"/>
      <c r="E3" s="143"/>
      <c r="F3" s="143"/>
      <c r="G3" s="143"/>
      <c r="H3" s="143"/>
      <c r="I3" s="4" t="s">
        <v>281</v>
      </c>
      <c r="J3" s="6" t="s">
        <v>282</v>
      </c>
    </row>
    <row r="4" spans="1:10" ht="30" x14ac:dyDescent="0.25">
      <c r="A4" s="7" t="s">
        <v>283</v>
      </c>
      <c r="I4" s="4" t="s">
        <v>284</v>
      </c>
      <c r="J4" s="8">
        <v>93640643</v>
      </c>
    </row>
    <row r="5" spans="1:10" x14ac:dyDescent="0.25">
      <c r="A5" s="2" t="s">
        <v>285</v>
      </c>
      <c r="B5" s="144" t="s">
        <v>286</v>
      </c>
      <c r="C5" s="144"/>
      <c r="D5" s="144"/>
      <c r="E5" s="144"/>
      <c r="F5" s="144"/>
      <c r="G5" s="144"/>
      <c r="H5" s="144"/>
      <c r="I5" s="4" t="s">
        <v>287</v>
      </c>
      <c r="J5" s="9">
        <v>6</v>
      </c>
    </row>
    <row r="6" spans="1:10" x14ac:dyDescent="0.25">
      <c r="A6" s="2" t="s">
        <v>288</v>
      </c>
      <c r="B6" s="144" t="s">
        <v>289</v>
      </c>
      <c r="C6" s="144"/>
      <c r="D6" s="144"/>
      <c r="E6" s="144"/>
      <c r="F6" s="144"/>
      <c r="G6" s="144"/>
      <c r="H6" s="144"/>
      <c r="I6" s="4" t="s">
        <v>290</v>
      </c>
      <c r="J6" s="8">
        <v>45297559051</v>
      </c>
    </row>
    <row r="7" spans="1:10" x14ac:dyDescent="0.25">
      <c r="A7" s="2" t="s">
        <v>291</v>
      </c>
      <c r="B7" s="144" t="s">
        <v>292</v>
      </c>
      <c r="C7" s="144"/>
      <c r="D7" s="144"/>
      <c r="E7" s="144"/>
      <c r="F7" s="144"/>
      <c r="G7" s="144"/>
      <c r="H7" s="144"/>
      <c r="J7" s="6"/>
    </row>
    <row r="8" spans="1:10" ht="15.75" thickBot="1" x14ac:dyDescent="0.3">
      <c r="A8" s="2" t="s">
        <v>293</v>
      </c>
      <c r="B8" s="144" t="s">
        <v>294</v>
      </c>
      <c r="C8" s="144"/>
      <c r="D8" s="144"/>
      <c r="E8" s="144"/>
      <c r="F8" s="144"/>
      <c r="G8" s="144"/>
      <c r="H8" s="144"/>
      <c r="I8" s="4" t="s">
        <v>295</v>
      </c>
      <c r="J8" s="10">
        <v>383</v>
      </c>
    </row>
    <row r="10" spans="1:10" x14ac:dyDescent="0.25">
      <c r="A10" s="138" t="s">
        <v>296</v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2" spans="1:10" ht="45" x14ac:dyDescent="0.25">
      <c r="A12" s="11" t="s">
        <v>297</v>
      </c>
      <c r="B12" s="12" t="s">
        <v>298</v>
      </c>
      <c r="C12" s="139" t="s">
        <v>299</v>
      </c>
      <c r="D12" s="139"/>
      <c r="E12" s="139"/>
      <c r="F12" s="139"/>
      <c r="G12" s="139"/>
      <c r="H12" s="13" t="s">
        <v>300</v>
      </c>
      <c r="I12" s="11" t="s">
        <v>6</v>
      </c>
      <c r="J12" s="12" t="s">
        <v>7</v>
      </c>
    </row>
    <row r="13" spans="1:10" x14ac:dyDescent="0.25">
      <c r="A13" s="14">
        <v>1</v>
      </c>
      <c r="B13" s="14">
        <v>2</v>
      </c>
      <c r="C13" s="140">
        <v>3</v>
      </c>
      <c r="D13" s="140"/>
      <c r="E13" s="140"/>
      <c r="F13" s="140"/>
      <c r="G13" s="140"/>
      <c r="H13" s="14">
        <v>4</v>
      </c>
      <c r="I13" s="15">
        <v>5</v>
      </c>
      <c r="J13" s="14">
        <v>6</v>
      </c>
    </row>
    <row r="14" spans="1:10" x14ac:dyDescent="0.25">
      <c r="A14" s="16" t="s">
        <v>301</v>
      </c>
      <c r="B14" s="17">
        <v>10</v>
      </c>
      <c r="C14" s="18">
        <v>0</v>
      </c>
      <c r="D14" s="141">
        <v>85000000000000</v>
      </c>
      <c r="E14" s="141"/>
      <c r="F14" s="141"/>
      <c r="G14" s="19">
        <v>0</v>
      </c>
      <c r="H14" s="20">
        <v>207866847.46000001</v>
      </c>
      <c r="I14" s="20">
        <v>22592450.539999999</v>
      </c>
      <c r="J14" s="21">
        <v>185274396.91999999</v>
      </c>
    </row>
    <row r="15" spans="1:10" x14ac:dyDescent="0.25">
      <c r="A15" s="22"/>
      <c r="B15" s="23">
        <v>10</v>
      </c>
      <c r="C15" s="14">
        <v>182</v>
      </c>
      <c r="D15" s="142">
        <v>10102010010000</v>
      </c>
      <c r="E15" s="142"/>
      <c r="F15" s="142"/>
      <c r="G15" s="24">
        <v>110</v>
      </c>
      <c r="H15" s="25">
        <v>49952300</v>
      </c>
      <c r="I15" s="25">
        <v>14698284.82</v>
      </c>
      <c r="J15" s="25">
        <v>35254015.18</v>
      </c>
    </row>
    <row r="16" spans="1:10" ht="60" x14ac:dyDescent="0.25">
      <c r="A16" s="22" t="s">
        <v>302</v>
      </c>
      <c r="B16" s="23">
        <v>10</v>
      </c>
      <c r="C16" s="14">
        <v>182</v>
      </c>
      <c r="D16" s="142">
        <v>10102010011000</v>
      </c>
      <c r="E16" s="142"/>
      <c r="F16" s="142"/>
      <c r="G16" s="24">
        <v>110</v>
      </c>
      <c r="H16" s="26" t="s">
        <v>202</v>
      </c>
      <c r="I16" s="25">
        <v>14697502.119999999</v>
      </c>
      <c r="J16" s="26"/>
    </row>
    <row r="17" spans="1:10" ht="30" x14ac:dyDescent="0.25">
      <c r="A17" s="22" t="s">
        <v>303</v>
      </c>
      <c r="B17" s="23">
        <v>10</v>
      </c>
      <c r="C17" s="14">
        <v>182</v>
      </c>
      <c r="D17" s="142">
        <v>10102010012100</v>
      </c>
      <c r="E17" s="142"/>
      <c r="F17" s="142"/>
      <c r="G17" s="24">
        <v>110</v>
      </c>
      <c r="H17" s="26" t="s">
        <v>202</v>
      </c>
      <c r="I17" s="27">
        <v>782.7</v>
      </c>
      <c r="J17" s="26"/>
    </row>
    <row r="18" spans="1:10" x14ac:dyDescent="0.25">
      <c r="A18" s="22"/>
      <c r="B18" s="23">
        <v>10</v>
      </c>
      <c r="C18" s="14">
        <v>182</v>
      </c>
      <c r="D18" s="142">
        <v>10102020010000</v>
      </c>
      <c r="E18" s="142"/>
      <c r="F18" s="142"/>
      <c r="G18" s="24">
        <v>110</v>
      </c>
      <c r="H18" s="25">
        <v>117000</v>
      </c>
      <c r="I18" s="25">
        <v>211855.9</v>
      </c>
      <c r="J18" s="26"/>
    </row>
    <row r="19" spans="1:10" ht="60" x14ac:dyDescent="0.25">
      <c r="A19" s="22" t="s">
        <v>302</v>
      </c>
      <c r="B19" s="23">
        <v>10</v>
      </c>
      <c r="C19" s="14">
        <v>182</v>
      </c>
      <c r="D19" s="142">
        <v>10102020011000</v>
      </c>
      <c r="E19" s="142"/>
      <c r="F19" s="142"/>
      <c r="G19" s="24">
        <v>110</v>
      </c>
      <c r="H19" s="26" t="s">
        <v>202</v>
      </c>
      <c r="I19" s="25">
        <v>211653.31</v>
      </c>
      <c r="J19" s="26"/>
    </row>
    <row r="20" spans="1:10" ht="30" x14ac:dyDescent="0.25">
      <c r="A20" s="22" t="s">
        <v>303</v>
      </c>
      <c r="B20" s="23">
        <v>10</v>
      </c>
      <c r="C20" s="14">
        <v>182</v>
      </c>
      <c r="D20" s="142">
        <v>10102020012100</v>
      </c>
      <c r="E20" s="142"/>
      <c r="F20" s="142"/>
      <c r="G20" s="24">
        <v>110</v>
      </c>
      <c r="H20" s="26" t="s">
        <v>202</v>
      </c>
      <c r="I20" s="27">
        <v>202.59</v>
      </c>
      <c r="J20" s="26"/>
    </row>
    <row r="21" spans="1:10" x14ac:dyDescent="0.25">
      <c r="A21" s="22"/>
      <c r="B21" s="23">
        <v>10</v>
      </c>
      <c r="C21" s="14">
        <v>182</v>
      </c>
      <c r="D21" s="142">
        <v>10102030010000</v>
      </c>
      <c r="E21" s="142"/>
      <c r="F21" s="142"/>
      <c r="G21" s="24">
        <v>110</v>
      </c>
      <c r="H21" s="25">
        <v>6108100</v>
      </c>
      <c r="I21" s="25">
        <v>1138155.51</v>
      </c>
      <c r="J21" s="25">
        <v>4969944.49</v>
      </c>
    </row>
    <row r="22" spans="1:10" ht="60" x14ac:dyDescent="0.25">
      <c r="A22" s="22" t="s">
        <v>302</v>
      </c>
      <c r="B22" s="23">
        <v>10</v>
      </c>
      <c r="C22" s="14">
        <v>182</v>
      </c>
      <c r="D22" s="142">
        <v>10102030011000</v>
      </c>
      <c r="E22" s="142"/>
      <c r="F22" s="142"/>
      <c r="G22" s="24">
        <v>110</v>
      </c>
      <c r="H22" s="26" t="s">
        <v>202</v>
      </c>
      <c r="I22" s="25">
        <v>1136500.6000000001</v>
      </c>
      <c r="J22" s="26"/>
    </row>
    <row r="23" spans="1:10" ht="30" x14ac:dyDescent="0.25">
      <c r="A23" s="22" t="s">
        <v>303</v>
      </c>
      <c r="B23" s="23">
        <v>10</v>
      </c>
      <c r="C23" s="14">
        <v>182</v>
      </c>
      <c r="D23" s="142">
        <v>10102030012100</v>
      </c>
      <c r="E23" s="142"/>
      <c r="F23" s="142"/>
      <c r="G23" s="24">
        <v>110</v>
      </c>
      <c r="H23" s="26" t="s">
        <v>202</v>
      </c>
      <c r="I23" s="27">
        <v>913.91</v>
      </c>
      <c r="J23" s="26"/>
    </row>
    <row r="24" spans="1:10" ht="75" x14ac:dyDescent="0.25">
      <c r="A24" s="22" t="s">
        <v>304</v>
      </c>
      <c r="B24" s="23">
        <v>10</v>
      </c>
      <c r="C24" s="14">
        <v>182</v>
      </c>
      <c r="D24" s="142">
        <v>10102030013000</v>
      </c>
      <c r="E24" s="142"/>
      <c r="F24" s="142"/>
      <c r="G24" s="24">
        <v>110</v>
      </c>
      <c r="H24" s="26" t="s">
        <v>202</v>
      </c>
      <c r="I24" s="27">
        <v>741</v>
      </c>
      <c r="J24" s="26"/>
    </row>
    <row r="25" spans="1:10" ht="120" x14ac:dyDescent="0.25">
      <c r="A25" s="22" t="s">
        <v>53</v>
      </c>
      <c r="B25" s="23">
        <v>10</v>
      </c>
      <c r="C25" s="14">
        <v>182</v>
      </c>
      <c r="D25" s="142">
        <v>10102080010000</v>
      </c>
      <c r="E25" s="142"/>
      <c r="F25" s="142"/>
      <c r="G25" s="24">
        <v>110</v>
      </c>
      <c r="H25" s="25">
        <v>1500000</v>
      </c>
      <c r="I25" s="25">
        <v>183002.55</v>
      </c>
      <c r="J25" s="25">
        <v>1316997.45</v>
      </c>
    </row>
    <row r="26" spans="1:10" ht="60" x14ac:dyDescent="0.25">
      <c r="A26" s="22" t="s">
        <v>302</v>
      </c>
      <c r="B26" s="23">
        <v>10</v>
      </c>
      <c r="C26" s="14">
        <v>182</v>
      </c>
      <c r="D26" s="142">
        <v>10102080011000</v>
      </c>
      <c r="E26" s="142"/>
      <c r="F26" s="142"/>
      <c r="G26" s="24">
        <v>110</v>
      </c>
      <c r="H26" s="26" t="s">
        <v>202</v>
      </c>
      <c r="I26" s="25">
        <v>183002.55</v>
      </c>
      <c r="J26" s="26"/>
    </row>
    <row r="27" spans="1:10" ht="150" x14ac:dyDescent="0.25">
      <c r="A27" s="22" t="s">
        <v>22</v>
      </c>
      <c r="B27" s="23">
        <v>10</v>
      </c>
      <c r="C27" s="14">
        <v>100</v>
      </c>
      <c r="D27" s="142">
        <v>10302231010000</v>
      </c>
      <c r="E27" s="142"/>
      <c r="F27" s="142"/>
      <c r="G27" s="24">
        <v>110</v>
      </c>
      <c r="H27" s="25">
        <v>1343400</v>
      </c>
      <c r="I27" s="25">
        <v>375010.33</v>
      </c>
      <c r="J27" s="25">
        <v>968389.67</v>
      </c>
    </row>
    <row r="28" spans="1:10" ht="180" x14ac:dyDescent="0.25">
      <c r="A28" s="22" t="s">
        <v>26</v>
      </c>
      <c r="B28" s="23">
        <v>10</v>
      </c>
      <c r="C28" s="14">
        <v>100</v>
      </c>
      <c r="D28" s="142">
        <v>10302241010000</v>
      </c>
      <c r="E28" s="142"/>
      <c r="F28" s="142"/>
      <c r="G28" s="24">
        <v>110</v>
      </c>
      <c r="H28" s="25">
        <v>7700</v>
      </c>
      <c r="I28" s="25">
        <v>2402.9699999999998</v>
      </c>
      <c r="J28" s="25">
        <v>5297.03</v>
      </c>
    </row>
    <row r="29" spans="1:10" ht="150" x14ac:dyDescent="0.25">
      <c r="A29" s="22" t="s">
        <v>27</v>
      </c>
      <c r="B29" s="23">
        <v>10</v>
      </c>
      <c r="C29" s="14">
        <v>100</v>
      </c>
      <c r="D29" s="142">
        <v>10302251010000</v>
      </c>
      <c r="E29" s="142"/>
      <c r="F29" s="142"/>
      <c r="G29" s="24">
        <v>110</v>
      </c>
      <c r="H29" s="25">
        <v>1763500</v>
      </c>
      <c r="I29" s="25">
        <v>453756.32</v>
      </c>
      <c r="J29" s="25">
        <v>1309743.68</v>
      </c>
    </row>
    <row r="30" spans="1:10" ht="150" x14ac:dyDescent="0.25">
      <c r="A30" s="22" t="s">
        <v>28</v>
      </c>
      <c r="B30" s="23">
        <v>10</v>
      </c>
      <c r="C30" s="14">
        <v>100</v>
      </c>
      <c r="D30" s="142">
        <v>10302261010000</v>
      </c>
      <c r="E30" s="142"/>
      <c r="F30" s="142"/>
      <c r="G30" s="24">
        <v>110</v>
      </c>
      <c r="H30" s="26" t="s">
        <v>202</v>
      </c>
      <c r="I30" s="25">
        <v>-50312.46</v>
      </c>
      <c r="J30" s="26"/>
    </row>
    <row r="31" spans="1:10" ht="135" x14ac:dyDescent="0.25">
      <c r="A31" s="22" t="s">
        <v>305</v>
      </c>
      <c r="B31" s="23">
        <v>10</v>
      </c>
      <c r="C31" s="14">
        <v>182</v>
      </c>
      <c r="D31" s="142">
        <v>10601010030000</v>
      </c>
      <c r="E31" s="142"/>
      <c r="F31" s="142"/>
      <c r="G31" s="24">
        <v>110</v>
      </c>
      <c r="H31" s="25">
        <v>13442000</v>
      </c>
      <c r="I31" s="25">
        <v>733341.96</v>
      </c>
      <c r="J31" s="25">
        <v>12708658.039999999</v>
      </c>
    </row>
    <row r="32" spans="1:10" ht="60" x14ac:dyDescent="0.25">
      <c r="A32" s="22" t="s">
        <v>302</v>
      </c>
      <c r="B32" s="23">
        <v>10</v>
      </c>
      <c r="C32" s="14">
        <v>182</v>
      </c>
      <c r="D32" s="142">
        <v>10601010031000</v>
      </c>
      <c r="E32" s="142"/>
      <c r="F32" s="142"/>
      <c r="G32" s="24">
        <v>110</v>
      </c>
      <c r="H32" s="26" t="s">
        <v>202</v>
      </c>
      <c r="I32" s="25">
        <v>694861.05</v>
      </c>
      <c r="J32" s="26"/>
    </row>
    <row r="33" spans="1:10" ht="30" x14ac:dyDescent="0.25">
      <c r="A33" s="22" t="s">
        <v>303</v>
      </c>
      <c r="B33" s="23">
        <v>10</v>
      </c>
      <c r="C33" s="14">
        <v>182</v>
      </c>
      <c r="D33" s="142">
        <v>10601010032100</v>
      </c>
      <c r="E33" s="142"/>
      <c r="F33" s="142"/>
      <c r="G33" s="24">
        <v>110</v>
      </c>
      <c r="H33" s="26" t="s">
        <v>202</v>
      </c>
      <c r="I33" s="25">
        <v>55192.77</v>
      </c>
      <c r="J33" s="26"/>
    </row>
    <row r="34" spans="1:10" x14ac:dyDescent="0.25">
      <c r="A34" s="22"/>
      <c r="B34" s="23">
        <v>10</v>
      </c>
      <c r="C34" s="14">
        <v>182</v>
      </c>
      <c r="D34" s="142">
        <v>10606031030000</v>
      </c>
      <c r="E34" s="142"/>
      <c r="F34" s="142"/>
      <c r="G34" s="24">
        <v>110</v>
      </c>
      <c r="H34" s="25">
        <v>5096000</v>
      </c>
      <c r="I34" s="25">
        <v>4010258.98</v>
      </c>
      <c r="J34" s="25">
        <v>1085741.02</v>
      </c>
    </row>
    <row r="35" spans="1:10" ht="60" x14ac:dyDescent="0.25">
      <c r="A35" s="22" t="s">
        <v>302</v>
      </c>
      <c r="B35" s="23">
        <v>10</v>
      </c>
      <c r="C35" s="14">
        <v>182</v>
      </c>
      <c r="D35" s="142">
        <v>10606031031000</v>
      </c>
      <c r="E35" s="142"/>
      <c r="F35" s="142"/>
      <c r="G35" s="24">
        <v>110</v>
      </c>
      <c r="H35" s="26" t="s">
        <v>202</v>
      </c>
      <c r="I35" s="25">
        <v>4010262</v>
      </c>
      <c r="J35" s="26"/>
    </row>
    <row r="36" spans="1:10" ht="30" x14ac:dyDescent="0.25">
      <c r="A36" s="22" t="s">
        <v>303</v>
      </c>
      <c r="B36" s="23">
        <v>10</v>
      </c>
      <c r="C36" s="14">
        <v>182</v>
      </c>
      <c r="D36" s="142">
        <v>10606031032100</v>
      </c>
      <c r="E36" s="142"/>
      <c r="F36" s="142"/>
      <c r="G36" s="24">
        <v>110</v>
      </c>
      <c r="H36" s="26" t="s">
        <v>202</v>
      </c>
      <c r="I36" s="27">
        <v>-3.02</v>
      </c>
      <c r="J36" s="26"/>
    </row>
    <row r="37" spans="1:10" ht="105" x14ac:dyDescent="0.25">
      <c r="A37" s="22" t="s">
        <v>37</v>
      </c>
      <c r="B37" s="23">
        <v>10</v>
      </c>
      <c r="C37" s="14">
        <v>182</v>
      </c>
      <c r="D37" s="142">
        <v>10606041030000</v>
      </c>
      <c r="E37" s="142"/>
      <c r="F37" s="142"/>
      <c r="G37" s="24">
        <v>110</v>
      </c>
      <c r="H37" s="25">
        <v>4622000</v>
      </c>
      <c r="I37" s="25">
        <v>404132.53</v>
      </c>
      <c r="J37" s="25">
        <v>4217867.47</v>
      </c>
    </row>
    <row r="38" spans="1:10" ht="60" x14ac:dyDescent="0.25">
      <c r="A38" s="22" t="s">
        <v>302</v>
      </c>
      <c r="B38" s="23">
        <v>10</v>
      </c>
      <c r="C38" s="14">
        <v>182</v>
      </c>
      <c r="D38" s="142">
        <v>10606041031000</v>
      </c>
      <c r="E38" s="142"/>
      <c r="F38" s="142"/>
      <c r="G38" s="24">
        <v>110</v>
      </c>
      <c r="H38" s="26" t="s">
        <v>202</v>
      </c>
      <c r="I38" s="25">
        <v>344287.3</v>
      </c>
      <c r="J38" s="26"/>
    </row>
    <row r="39" spans="1:10" ht="30" x14ac:dyDescent="0.25">
      <c r="A39" s="22" t="s">
        <v>303</v>
      </c>
      <c r="B39" s="23">
        <v>10</v>
      </c>
      <c r="C39" s="14">
        <v>182</v>
      </c>
      <c r="D39" s="142">
        <v>10606041032100</v>
      </c>
      <c r="E39" s="142"/>
      <c r="F39" s="142"/>
      <c r="G39" s="24">
        <v>110</v>
      </c>
      <c r="H39" s="26" t="s">
        <v>202</v>
      </c>
      <c r="I39" s="25">
        <v>59845.23</v>
      </c>
      <c r="J39" s="26"/>
    </row>
    <row r="40" spans="1:10" ht="165" x14ac:dyDescent="0.25">
      <c r="A40" s="22" t="s">
        <v>38</v>
      </c>
      <c r="B40" s="23">
        <v>10</v>
      </c>
      <c r="C40" s="23">
        <v>71</v>
      </c>
      <c r="D40" s="142">
        <v>11105011020000</v>
      </c>
      <c r="E40" s="142"/>
      <c r="F40" s="142"/>
      <c r="G40" s="24">
        <v>120</v>
      </c>
      <c r="H40" s="25">
        <v>2264200</v>
      </c>
      <c r="I40" s="25">
        <v>187181.86</v>
      </c>
      <c r="J40" s="25">
        <v>2077018.14</v>
      </c>
    </row>
    <row r="41" spans="1:10" x14ac:dyDescent="0.25">
      <c r="A41" s="28">
        <v>8001</v>
      </c>
      <c r="B41" s="23">
        <v>10</v>
      </c>
      <c r="C41" s="23">
        <v>71</v>
      </c>
      <c r="D41" s="142">
        <v>11105011028001</v>
      </c>
      <c r="E41" s="142"/>
      <c r="F41" s="142"/>
      <c r="G41" s="24">
        <v>120</v>
      </c>
      <c r="H41" s="26" t="s">
        <v>202</v>
      </c>
      <c r="I41" s="25">
        <v>187181.86</v>
      </c>
      <c r="J41" s="26"/>
    </row>
    <row r="42" spans="1:10" ht="180" x14ac:dyDescent="0.25">
      <c r="A42" s="22" t="s">
        <v>306</v>
      </c>
      <c r="B42" s="23">
        <v>10</v>
      </c>
      <c r="C42" s="23">
        <v>6</v>
      </c>
      <c r="D42" s="142">
        <v>11105033030000</v>
      </c>
      <c r="E42" s="142"/>
      <c r="F42" s="142"/>
      <c r="G42" s="24">
        <v>120</v>
      </c>
      <c r="H42" s="25">
        <v>249999.96</v>
      </c>
      <c r="I42" s="25">
        <v>62499.99</v>
      </c>
      <c r="J42" s="25">
        <v>187499.97</v>
      </c>
    </row>
    <row r="43" spans="1:10" ht="195" x14ac:dyDescent="0.25">
      <c r="A43" s="22" t="s">
        <v>45</v>
      </c>
      <c r="B43" s="23">
        <v>10</v>
      </c>
      <c r="C43" s="23">
        <v>6</v>
      </c>
      <c r="D43" s="142">
        <v>11109043030000</v>
      </c>
      <c r="E43" s="142"/>
      <c r="F43" s="142"/>
      <c r="G43" s="24">
        <v>120</v>
      </c>
      <c r="H43" s="25">
        <v>4131647.5</v>
      </c>
      <c r="I43" s="25">
        <v>625392.22</v>
      </c>
      <c r="J43" s="25">
        <v>3506255.28</v>
      </c>
    </row>
    <row r="44" spans="1:10" ht="225" x14ac:dyDescent="0.25">
      <c r="A44" s="22" t="s">
        <v>169</v>
      </c>
      <c r="B44" s="23">
        <v>10</v>
      </c>
      <c r="C44" s="23">
        <v>6</v>
      </c>
      <c r="D44" s="142">
        <v>11109043030001</v>
      </c>
      <c r="E44" s="142"/>
      <c r="F44" s="142"/>
      <c r="G44" s="24">
        <v>120</v>
      </c>
      <c r="H44" s="26" t="s">
        <v>202</v>
      </c>
      <c r="I44" s="25">
        <v>625392.22</v>
      </c>
      <c r="J44" s="26"/>
    </row>
    <row r="45" spans="1:10" ht="120" x14ac:dyDescent="0.25">
      <c r="A45" s="22" t="s">
        <v>199</v>
      </c>
      <c r="B45" s="23">
        <v>10</v>
      </c>
      <c r="C45" s="23">
        <v>6</v>
      </c>
      <c r="D45" s="142">
        <v>11302063030000</v>
      </c>
      <c r="E45" s="142"/>
      <c r="F45" s="142"/>
      <c r="G45" s="24">
        <v>130</v>
      </c>
      <c r="H45" s="25">
        <v>40700</v>
      </c>
      <c r="I45" s="25">
        <v>10167.219999999999</v>
      </c>
      <c r="J45" s="25">
        <v>30532.78</v>
      </c>
    </row>
    <row r="46" spans="1:10" ht="225" x14ac:dyDescent="0.25">
      <c r="A46" s="22" t="s">
        <v>169</v>
      </c>
      <c r="B46" s="23">
        <v>10</v>
      </c>
      <c r="C46" s="23">
        <v>6</v>
      </c>
      <c r="D46" s="142">
        <v>20229999030001</v>
      </c>
      <c r="E46" s="142"/>
      <c r="F46" s="142"/>
      <c r="G46" s="24">
        <v>150</v>
      </c>
      <c r="H46" s="25">
        <v>116648800</v>
      </c>
      <c r="I46" s="26" t="s">
        <v>202</v>
      </c>
      <c r="J46" s="25">
        <v>116648800</v>
      </c>
    </row>
    <row r="47" spans="1:10" ht="120" x14ac:dyDescent="0.25">
      <c r="A47" s="22" t="s">
        <v>53</v>
      </c>
      <c r="B47" s="23">
        <v>10</v>
      </c>
      <c r="C47" s="23">
        <v>6</v>
      </c>
      <c r="D47" s="142">
        <v>20235118030000</v>
      </c>
      <c r="E47" s="142"/>
      <c r="F47" s="142"/>
      <c r="G47" s="24">
        <v>150</v>
      </c>
      <c r="H47" s="25">
        <v>579500</v>
      </c>
      <c r="I47" s="25">
        <v>133749.99</v>
      </c>
      <c r="J47" s="25">
        <v>445750.01</v>
      </c>
    </row>
    <row r="48" spans="1:10" x14ac:dyDescent="0.25">
      <c r="A48" s="22"/>
      <c r="B48" s="23">
        <v>10</v>
      </c>
      <c r="C48" s="23">
        <v>6</v>
      </c>
      <c r="D48" s="142">
        <v>21960010030000</v>
      </c>
      <c r="E48" s="142"/>
      <c r="F48" s="142"/>
      <c r="G48" s="24">
        <v>150</v>
      </c>
      <c r="H48" s="26" t="s">
        <v>202</v>
      </c>
      <c r="I48" s="25">
        <v>-586430.15</v>
      </c>
      <c r="J48" s="26"/>
    </row>
    <row r="49" spans="1:10" x14ac:dyDescent="0.25">
      <c r="A49" s="29"/>
      <c r="B49" s="29"/>
      <c r="C49" s="29"/>
      <c r="D49" s="29"/>
      <c r="E49" s="29"/>
      <c r="F49" s="29"/>
      <c r="G49" s="29"/>
    </row>
    <row r="50" spans="1:10" x14ac:dyDescent="0.25">
      <c r="A50" s="138" t="s">
        <v>307</v>
      </c>
      <c r="B50" s="138"/>
      <c r="C50" s="138"/>
      <c r="D50" s="138"/>
      <c r="E50" s="138"/>
      <c r="F50" s="138"/>
      <c r="G50" s="138"/>
      <c r="H50" s="138"/>
      <c r="I50" s="138"/>
      <c r="J50" s="138"/>
    </row>
    <row r="52" spans="1:10" ht="45" x14ac:dyDescent="0.25">
      <c r="A52" s="11" t="s">
        <v>297</v>
      </c>
      <c r="B52" s="12" t="s">
        <v>298</v>
      </c>
      <c r="C52" s="145" t="s">
        <v>308</v>
      </c>
      <c r="D52" s="145"/>
      <c r="E52" s="145"/>
      <c r="F52" s="145"/>
      <c r="G52" s="145"/>
      <c r="H52" s="13" t="s">
        <v>309</v>
      </c>
      <c r="I52" s="11" t="s">
        <v>6</v>
      </c>
      <c r="J52" s="30" t="s">
        <v>7</v>
      </c>
    </row>
    <row r="53" spans="1:10" x14ac:dyDescent="0.25">
      <c r="A53" s="14">
        <v>1</v>
      </c>
      <c r="B53" s="14">
        <v>2</v>
      </c>
      <c r="C53" s="140">
        <v>3</v>
      </c>
      <c r="D53" s="140"/>
      <c r="E53" s="140"/>
      <c r="F53" s="140"/>
      <c r="G53" s="140"/>
      <c r="H53" s="15">
        <v>4</v>
      </c>
      <c r="I53" s="14">
        <v>5</v>
      </c>
      <c r="J53" s="14">
        <v>6</v>
      </c>
    </row>
    <row r="54" spans="1:10" x14ac:dyDescent="0.25">
      <c r="A54" s="31" t="s">
        <v>310</v>
      </c>
      <c r="B54" s="32">
        <v>200</v>
      </c>
      <c r="C54" s="33">
        <v>0</v>
      </c>
      <c r="D54" s="34">
        <v>9600</v>
      </c>
      <c r="E54" s="146">
        <v>0</v>
      </c>
      <c r="F54" s="146"/>
      <c r="G54" s="33">
        <v>0</v>
      </c>
      <c r="H54" s="35">
        <v>214021559.94</v>
      </c>
      <c r="I54" s="36">
        <v>19619062.16</v>
      </c>
      <c r="J54" s="36">
        <v>194402497.78</v>
      </c>
    </row>
    <row r="55" spans="1:10" ht="45" x14ac:dyDescent="0.25">
      <c r="A55" s="22" t="s">
        <v>311</v>
      </c>
      <c r="B55" s="37">
        <v>200</v>
      </c>
      <c r="C55" s="38">
        <v>6</v>
      </c>
      <c r="D55" s="39">
        <v>104</v>
      </c>
      <c r="E55" s="147" t="s">
        <v>70</v>
      </c>
      <c r="F55" s="147"/>
      <c r="G55" s="37">
        <v>121</v>
      </c>
      <c r="H55" s="40">
        <v>2000000</v>
      </c>
      <c r="I55" s="41" t="s">
        <v>202</v>
      </c>
      <c r="J55" s="40">
        <v>2000000</v>
      </c>
    </row>
    <row r="56" spans="1:10" ht="75" x14ac:dyDescent="0.25">
      <c r="A56" s="22" t="s">
        <v>312</v>
      </c>
      <c r="B56" s="37">
        <v>200</v>
      </c>
      <c r="C56" s="38">
        <v>6</v>
      </c>
      <c r="D56" s="39">
        <v>104</v>
      </c>
      <c r="E56" s="147" t="s">
        <v>70</v>
      </c>
      <c r="F56" s="147"/>
      <c r="G56" s="37">
        <v>122</v>
      </c>
      <c r="H56" s="40">
        <v>176000</v>
      </c>
      <c r="I56" s="41" t="s">
        <v>202</v>
      </c>
      <c r="J56" s="40">
        <v>176000</v>
      </c>
    </row>
    <row r="57" spans="1:10" ht="90" x14ac:dyDescent="0.25">
      <c r="A57" s="22" t="s">
        <v>313</v>
      </c>
      <c r="B57" s="37">
        <v>200</v>
      </c>
      <c r="C57" s="38">
        <v>6</v>
      </c>
      <c r="D57" s="39">
        <v>104</v>
      </c>
      <c r="E57" s="147" t="s">
        <v>70</v>
      </c>
      <c r="F57" s="147"/>
      <c r="G57" s="37">
        <v>129</v>
      </c>
      <c r="H57" s="40">
        <v>598000</v>
      </c>
      <c r="I57" s="41" t="s">
        <v>202</v>
      </c>
      <c r="J57" s="40">
        <v>598000</v>
      </c>
    </row>
    <row r="58" spans="1:10" ht="30" x14ac:dyDescent="0.25">
      <c r="A58" s="22" t="s">
        <v>314</v>
      </c>
      <c r="B58" s="37">
        <v>200</v>
      </c>
      <c r="C58" s="38">
        <v>6</v>
      </c>
      <c r="D58" s="39">
        <v>104</v>
      </c>
      <c r="E58" s="147" t="s">
        <v>70</v>
      </c>
      <c r="F58" s="147"/>
      <c r="G58" s="37">
        <v>244</v>
      </c>
      <c r="H58" s="40">
        <v>20000</v>
      </c>
      <c r="I58" s="41" t="s">
        <v>202</v>
      </c>
      <c r="J58" s="40">
        <v>20000</v>
      </c>
    </row>
    <row r="59" spans="1:10" ht="45" x14ac:dyDescent="0.25">
      <c r="A59" s="22" t="s">
        <v>311</v>
      </c>
      <c r="B59" s="37">
        <v>200</v>
      </c>
      <c r="C59" s="38">
        <v>6</v>
      </c>
      <c r="D59" s="39">
        <v>104</v>
      </c>
      <c r="E59" s="147" t="s">
        <v>79</v>
      </c>
      <c r="F59" s="147"/>
      <c r="G59" s="37">
        <v>121</v>
      </c>
      <c r="H59" s="40">
        <v>40494000</v>
      </c>
      <c r="I59" s="40">
        <v>7828745.9699999997</v>
      </c>
      <c r="J59" s="40">
        <v>32665254.030000001</v>
      </c>
    </row>
    <row r="60" spans="1:10" ht="75" x14ac:dyDescent="0.25">
      <c r="A60" s="22" t="s">
        <v>312</v>
      </c>
      <c r="B60" s="37">
        <v>200</v>
      </c>
      <c r="C60" s="38">
        <v>6</v>
      </c>
      <c r="D60" s="39">
        <v>104</v>
      </c>
      <c r="E60" s="147" t="s">
        <v>79</v>
      </c>
      <c r="F60" s="147"/>
      <c r="G60" s="37">
        <v>122</v>
      </c>
      <c r="H60" s="40">
        <v>4002800</v>
      </c>
      <c r="I60" s="40">
        <v>3238701.42</v>
      </c>
      <c r="J60" s="40">
        <v>764098.58</v>
      </c>
    </row>
    <row r="61" spans="1:10" ht="90" x14ac:dyDescent="0.25">
      <c r="A61" s="22" t="s">
        <v>313</v>
      </c>
      <c r="B61" s="37">
        <v>200</v>
      </c>
      <c r="C61" s="38">
        <v>6</v>
      </c>
      <c r="D61" s="39">
        <v>104</v>
      </c>
      <c r="E61" s="147" t="s">
        <v>79</v>
      </c>
      <c r="F61" s="147"/>
      <c r="G61" s="37">
        <v>129</v>
      </c>
      <c r="H61" s="40">
        <v>11811400</v>
      </c>
      <c r="I61" s="40">
        <v>1443049.01</v>
      </c>
      <c r="J61" s="40">
        <v>10368350.99</v>
      </c>
    </row>
    <row r="62" spans="1:10" ht="30" x14ac:dyDescent="0.25">
      <c r="A62" s="22" t="s">
        <v>314</v>
      </c>
      <c r="B62" s="37">
        <v>200</v>
      </c>
      <c r="C62" s="38">
        <v>6</v>
      </c>
      <c r="D62" s="39">
        <v>104</v>
      </c>
      <c r="E62" s="147" t="s">
        <v>79</v>
      </c>
      <c r="F62" s="147"/>
      <c r="G62" s="37">
        <v>244</v>
      </c>
      <c r="H62" s="40">
        <v>5989500</v>
      </c>
      <c r="I62" s="40">
        <v>842488.56</v>
      </c>
      <c r="J62" s="40">
        <v>5147011.4400000004</v>
      </c>
    </row>
    <row r="63" spans="1:10" ht="30" x14ac:dyDescent="0.25">
      <c r="A63" s="22" t="s">
        <v>315</v>
      </c>
      <c r="B63" s="37">
        <v>200</v>
      </c>
      <c r="C63" s="38">
        <v>6</v>
      </c>
      <c r="D63" s="39">
        <v>104</v>
      </c>
      <c r="E63" s="147" t="s">
        <v>79</v>
      </c>
      <c r="F63" s="147"/>
      <c r="G63" s="37">
        <v>247</v>
      </c>
      <c r="H63" s="40">
        <v>967000</v>
      </c>
      <c r="I63" s="40">
        <v>302206.57</v>
      </c>
      <c r="J63" s="40">
        <v>664793.43000000005</v>
      </c>
    </row>
    <row r="64" spans="1:10" ht="45" x14ac:dyDescent="0.25">
      <c r="A64" s="22" t="s">
        <v>316</v>
      </c>
      <c r="B64" s="37">
        <v>200</v>
      </c>
      <c r="C64" s="38">
        <v>6</v>
      </c>
      <c r="D64" s="39">
        <v>104</v>
      </c>
      <c r="E64" s="147" t="s">
        <v>79</v>
      </c>
      <c r="F64" s="147"/>
      <c r="G64" s="37">
        <v>851</v>
      </c>
      <c r="H64" s="40">
        <v>25000</v>
      </c>
      <c r="I64" s="40">
        <v>10290</v>
      </c>
      <c r="J64" s="40">
        <v>14710</v>
      </c>
    </row>
    <row r="65" spans="1:10" x14ac:dyDescent="0.25">
      <c r="A65" s="22" t="s">
        <v>317</v>
      </c>
      <c r="B65" s="37">
        <v>200</v>
      </c>
      <c r="C65" s="38">
        <v>6</v>
      </c>
      <c r="D65" s="39">
        <v>104</v>
      </c>
      <c r="E65" s="147" t="s">
        <v>79</v>
      </c>
      <c r="F65" s="147"/>
      <c r="G65" s="37">
        <v>852</v>
      </c>
      <c r="H65" s="40">
        <v>46500</v>
      </c>
      <c r="I65" s="40">
        <v>13534</v>
      </c>
      <c r="J65" s="40">
        <v>32966</v>
      </c>
    </row>
    <row r="66" spans="1:10" x14ac:dyDescent="0.25">
      <c r="A66" s="22" t="s">
        <v>318</v>
      </c>
      <c r="B66" s="37">
        <v>200</v>
      </c>
      <c r="C66" s="38">
        <v>6</v>
      </c>
      <c r="D66" s="39">
        <v>104</v>
      </c>
      <c r="E66" s="147" t="s">
        <v>79</v>
      </c>
      <c r="F66" s="147"/>
      <c r="G66" s="37">
        <v>853</v>
      </c>
      <c r="H66" s="40">
        <v>58500</v>
      </c>
      <c r="I66" s="41" t="s">
        <v>202</v>
      </c>
      <c r="J66" s="40">
        <v>58500</v>
      </c>
    </row>
    <row r="67" spans="1:10" x14ac:dyDescent="0.25">
      <c r="A67" s="22" t="s">
        <v>87</v>
      </c>
      <c r="B67" s="37">
        <v>200</v>
      </c>
      <c r="C67" s="38">
        <v>6</v>
      </c>
      <c r="D67" s="39">
        <v>111</v>
      </c>
      <c r="E67" s="147" t="s">
        <v>86</v>
      </c>
      <c r="F67" s="147"/>
      <c r="G67" s="37">
        <v>870</v>
      </c>
      <c r="H67" s="40">
        <v>100000</v>
      </c>
      <c r="I67" s="41" t="s">
        <v>202</v>
      </c>
      <c r="J67" s="40">
        <v>100000</v>
      </c>
    </row>
    <row r="68" spans="1:10" x14ac:dyDescent="0.25">
      <c r="A68" s="22" t="s">
        <v>318</v>
      </c>
      <c r="B68" s="37">
        <v>200</v>
      </c>
      <c r="C68" s="38">
        <v>6</v>
      </c>
      <c r="D68" s="39">
        <v>113</v>
      </c>
      <c r="E68" s="147" t="s">
        <v>90</v>
      </c>
      <c r="F68" s="147"/>
      <c r="G68" s="37">
        <v>853</v>
      </c>
      <c r="H68" s="40">
        <v>21500</v>
      </c>
      <c r="I68" s="41" t="s">
        <v>202</v>
      </c>
      <c r="J68" s="40">
        <v>21500</v>
      </c>
    </row>
    <row r="69" spans="1:10" ht="30" x14ac:dyDescent="0.25">
      <c r="A69" s="22" t="s">
        <v>314</v>
      </c>
      <c r="B69" s="37">
        <v>200</v>
      </c>
      <c r="C69" s="38">
        <v>6</v>
      </c>
      <c r="D69" s="39">
        <v>113</v>
      </c>
      <c r="E69" s="147" t="s">
        <v>91</v>
      </c>
      <c r="F69" s="147"/>
      <c r="G69" s="37">
        <v>244</v>
      </c>
      <c r="H69" s="40">
        <v>210000</v>
      </c>
      <c r="I69" s="40">
        <v>67859.02</v>
      </c>
      <c r="J69" s="40">
        <v>142140.98000000001</v>
      </c>
    </row>
    <row r="70" spans="1:10" ht="45" x14ac:dyDescent="0.25">
      <c r="A70" s="22" t="s">
        <v>311</v>
      </c>
      <c r="B70" s="37">
        <v>200</v>
      </c>
      <c r="C70" s="38">
        <v>6</v>
      </c>
      <c r="D70" s="39">
        <v>203</v>
      </c>
      <c r="E70" s="148">
        <v>1710051180</v>
      </c>
      <c r="F70" s="148"/>
      <c r="G70" s="37">
        <v>121</v>
      </c>
      <c r="H70" s="40">
        <v>410906.3</v>
      </c>
      <c r="I70" s="40">
        <v>13541.55</v>
      </c>
      <c r="J70" s="40">
        <v>397364.75</v>
      </c>
    </row>
    <row r="71" spans="1:10" ht="90" x14ac:dyDescent="0.25">
      <c r="A71" s="22" t="s">
        <v>313</v>
      </c>
      <c r="B71" s="37">
        <v>200</v>
      </c>
      <c r="C71" s="38">
        <v>6</v>
      </c>
      <c r="D71" s="39">
        <v>203</v>
      </c>
      <c r="E71" s="148">
        <v>1710051180</v>
      </c>
      <c r="F71" s="148"/>
      <c r="G71" s="37">
        <v>129</v>
      </c>
      <c r="H71" s="40">
        <v>124093.7</v>
      </c>
      <c r="I71" s="41" t="s">
        <v>202</v>
      </c>
      <c r="J71" s="40">
        <v>124093.7</v>
      </c>
    </row>
    <row r="72" spans="1:10" ht="30" x14ac:dyDescent="0.25">
      <c r="A72" s="22" t="s">
        <v>314</v>
      </c>
      <c r="B72" s="37">
        <v>200</v>
      </c>
      <c r="C72" s="38">
        <v>6</v>
      </c>
      <c r="D72" s="39">
        <v>203</v>
      </c>
      <c r="E72" s="148">
        <v>1710051180</v>
      </c>
      <c r="F72" s="148"/>
      <c r="G72" s="37">
        <v>244</v>
      </c>
      <c r="H72" s="40">
        <v>44500</v>
      </c>
      <c r="I72" s="41" t="s">
        <v>202</v>
      </c>
      <c r="J72" s="40">
        <v>44500</v>
      </c>
    </row>
    <row r="73" spans="1:10" ht="30" x14ac:dyDescent="0.25">
      <c r="A73" s="22" t="s">
        <v>314</v>
      </c>
      <c r="B73" s="37">
        <v>200</v>
      </c>
      <c r="C73" s="38">
        <v>6</v>
      </c>
      <c r="D73" s="39">
        <v>309</v>
      </c>
      <c r="E73" s="148">
        <v>3610010000</v>
      </c>
      <c r="F73" s="148"/>
      <c r="G73" s="37">
        <v>244</v>
      </c>
      <c r="H73" s="40">
        <v>107500</v>
      </c>
      <c r="I73" s="41" t="s">
        <v>202</v>
      </c>
      <c r="J73" s="40">
        <v>107500</v>
      </c>
    </row>
    <row r="74" spans="1:10" ht="30" x14ac:dyDescent="0.25">
      <c r="A74" s="22" t="s">
        <v>314</v>
      </c>
      <c r="B74" s="37">
        <v>200</v>
      </c>
      <c r="C74" s="38">
        <v>6</v>
      </c>
      <c r="D74" s="39">
        <v>310</v>
      </c>
      <c r="E74" s="148">
        <v>3620010000</v>
      </c>
      <c r="F74" s="148"/>
      <c r="G74" s="37">
        <v>244</v>
      </c>
      <c r="H74" s="40">
        <v>307300</v>
      </c>
      <c r="I74" s="40">
        <v>56586</v>
      </c>
      <c r="J74" s="40">
        <v>250714</v>
      </c>
    </row>
    <row r="75" spans="1:10" ht="30" x14ac:dyDescent="0.25">
      <c r="A75" s="22" t="s">
        <v>314</v>
      </c>
      <c r="B75" s="37">
        <v>200</v>
      </c>
      <c r="C75" s="38">
        <v>6</v>
      </c>
      <c r="D75" s="39">
        <v>310</v>
      </c>
      <c r="E75" s="148">
        <v>3630010000</v>
      </c>
      <c r="F75" s="148"/>
      <c r="G75" s="37">
        <v>244</v>
      </c>
      <c r="H75" s="40">
        <v>15800</v>
      </c>
      <c r="I75" s="41" t="s">
        <v>202</v>
      </c>
      <c r="J75" s="40">
        <v>15800</v>
      </c>
    </row>
    <row r="76" spans="1:10" ht="30" x14ac:dyDescent="0.25">
      <c r="A76" s="22" t="s">
        <v>314</v>
      </c>
      <c r="B76" s="37">
        <v>200</v>
      </c>
      <c r="C76" s="38">
        <v>6</v>
      </c>
      <c r="D76" s="39">
        <v>314</v>
      </c>
      <c r="E76" s="148">
        <v>3640010000</v>
      </c>
      <c r="F76" s="148"/>
      <c r="G76" s="37">
        <v>244</v>
      </c>
      <c r="H76" s="40">
        <v>60000</v>
      </c>
      <c r="I76" s="41" t="s">
        <v>202</v>
      </c>
      <c r="J76" s="40">
        <v>60000</v>
      </c>
    </row>
    <row r="77" spans="1:10" ht="30" x14ac:dyDescent="0.25">
      <c r="A77" s="22" t="s">
        <v>314</v>
      </c>
      <c r="B77" s="37">
        <v>200</v>
      </c>
      <c r="C77" s="38">
        <v>6</v>
      </c>
      <c r="D77" s="39">
        <v>314</v>
      </c>
      <c r="E77" s="148">
        <v>3650010000</v>
      </c>
      <c r="F77" s="148"/>
      <c r="G77" s="37">
        <v>244</v>
      </c>
      <c r="H77" s="40">
        <v>20000</v>
      </c>
      <c r="I77" s="41" t="s">
        <v>202</v>
      </c>
      <c r="J77" s="40">
        <v>20000</v>
      </c>
    </row>
    <row r="78" spans="1:10" ht="30" x14ac:dyDescent="0.25">
      <c r="A78" s="22" t="s">
        <v>314</v>
      </c>
      <c r="B78" s="37">
        <v>200</v>
      </c>
      <c r="C78" s="38">
        <v>6</v>
      </c>
      <c r="D78" s="39">
        <v>409</v>
      </c>
      <c r="E78" s="148">
        <v>3710000000</v>
      </c>
      <c r="F78" s="148"/>
      <c r="G78" s="37">
        <v>244</v>
      </c>
      <c r="H78" s="40">
        <v>1871317</v>
      </c>
      <c r="I78" s="41" t="s">
        <v>202</v>
      </c>
      <c r="J78" s="40">
        <v>1871317</v>
      </c>
    </row>
    <row r="79" spans="1:10" ht="30" x14ac:dyDescent="0.25">
      <c r="A79" s="22" t="s">
        <v>314</v>
      </c>
      <c r="B79" s="37">
        <v>200</v>
      </c>
      <c r="C79" s="38">
        <v>6</v>
      </c>
      <c r="D79" s="39">
        <v>409</v>
      </c>
      <c r="E79" s="147" t="s">
        <v>223</v>
      </c>
      <c r="F79" s="147"/>
      <c r="G79" s="37">
        <v>244</v>
      </c>
      <c r="H79" s="40">
        <v>800000</v>
      </c>
      <c r="I79" s="41" t="s">
        <v>202</v>
      </c>
      <c r="J79" s="40">
        <v>800000</v>
      </c>
    </row>
    <row r="80" spans="1:10" ht="30" x14ac:dyDescent="0.25">
      <c r="A80" s="22" t="s">
        <v>314</v>
      </c>
      <c r="B80" s="37">
        <v>200</v>
      </c>
      <c r="C80" s="38">
        <v>6</v>
      </c>
      <c r="D80" s="39">
        <v>409</v>
      </c>
      <c r="E80" s="148">
        <v>3720000000</v>
      </c>
      <c r="F80" s="148"/>
      <c r="G80" s="37">
        <v>244</v>
      </c>
      <c r="H80" s="40">
        <v>200000</v>
      </c>
      <c r="I80" s="41" t="s">
        <v>202</v>
      </c>
      <c r="J80" s="40">
        <v>200000</v>
      </c>
    </row>
    <row r="81" spans="1:10" ht="30" x14ac:dyDescent="0.25">
      <c r="A81" s="22" t="s">
        <v>314</v>
      </c>
      <c r="B81" s="37">
        <v>200</v>
      </c>
      <c r="C81" s="38">
        <v>6</v>
      </c>
      <c r="D81" s="39">
        <v>409</v>
      </c>
      <c r="E81" s="147" t="s">
        <v>228</v>
      </c>
      <c r="F81" s="147"/>
      <c r="G81" s="37">
        <v>244</v>
      </c>
      <c r="H81" s="40">
        <v>425760.5</v>
      </c>
      <c r="I81" s="41" t="s">
        <v>202</v>
      </c>
      <c r="J81" s="40">
        <v>425760.5</v>
      </c>
    </row>
    <row r="82" spans="1:10" ht="30" x14ac:dyDescent="0.25">
      <c r="A82" s="22" t="s">
        <v>314</v>
      </c>
      <c r="B82" s="37">
        <v>200</v>
      </c>
      <c r="C82" s="38">
        <v>6</v>
      </c>
      <c r="D82" s="39">
        <v>409</v>
      </c>
      <c r="E82" s="147" t="s">
        <v>232</v>
      </c>
      <c r="F82" s="147"/>
      <c r="G82" s="37">
        <v>244</v>
      </c>
      <c r="H82" s="40">
        <v>27500</v>
      </c>
      <c r="I82" s="41" t="s">
        <v>202</v>
      </c>
      <c r="J82" s="40">
        <v>27500</v>
      </c>
    </row>
    <row r="83" spans="1:10" ht="30" x14ac:dyDescent="0.25">
      <c r="A83" s="22" t="s">
        <v>314</v>
      </c>
      <c r="B83" s="37">
        <v>200</v>
      </c>
      <c r="C83" s="38">
        <v>6</v>
      </c>
      <c r="D83" s="39">
        <v>501</v>
      </c>
      <c r="E83" s="148">
        <v>3500300100</v>
      </c>
      <c r="F83" s="148"/>
      <c r="G83" s="37">
        <v>244</v>
      </c>
      <c r="H83" s="40">
        <v>3596500</v>
      </c>
      <c r="I83" s="40">
        <v>630124.46</v>
      </c>
      <c r="J83" s="40">
        <v>2966375.54</v>
      </c>
    </row>
    <row r="84" spans="1:10" ht="30" x14ac:dyDescent="0.25">
      <c r="A84" s="22" t="s">
        <v>314</v>
      </c>
      <c r="B84" s="37">
        <v>200</v>
      </c>
      <c r="C84" s="38">
        <v>6</v>
      </c>
      <c r="D84" s="39">
        <v>501</v>
      </c>
      <c r="E84" s="148">
        <v>3810010000</v>
      </c>
      <c r="F84" s="148"/>
      <c r="G84" s="37">
        <v>244</v>
      </c>
      <c r="H84" s="40">
        <v>300000</v>
      </c>
      <c r="I84" s="41" t="s">
        <v>202</v>
      </c>
      <c r="J84" s="40">
        <v>300000</v>
      </c>
    </row>
    <row r="85" spans="1:10" ht="30" x14ac:dyDescent="0.25">
      <c r="A85" s="22" t="s">
        <v>314</v>
      </c>
      <c r="B85" s="37">
        <v>200</v>
      </c>
      <c r="C85" s="38">
        <v>6</v>
      </c>
      <c r="D85" s="39">
        <v>503</v>
      </c>
      <c r="E85" s="147" t="s">
        <v>319</v>
      </c>
      <c r="F85" s="147"/>
      <c r="G85" s="37">
        <v>244</v>
      </c>
      <c r="H85" s="40">
        <v>41467900</v>
      </c>
      <c r="I85" s="41" t="s">
        <v>202</v>
      </c>
      <c r="J85" s="40">
        <v>41467900</v>
      </c>
    </row>
    <row r="86" spans="1:10" ht="30" x14ac:dyDescent="0.25">
      <c r="A86" s="22" t="s">
        <v>314</v>
      </c>
      <c r="B86" s="37">
        <v>200</v>
      </c>
      <c r="C86" s="38">
        <v>6</v>
      </c>
      <c r="D86" s="39">
        <v>503</v>
      </c>
      <c r="E86" s="147" t="s">
        <v>173</v>
      </c>
      <c r="F86" s="147"/>
      <c r="G86" s="37">
        <v>244</v>
      </c>
      <c r="H86" s="40">
        <v>20580600</v>
      </c>
      <c r="I86" s="41" t="s">
        <v>202</v>
      </c>
      <c r="J86" s="40">
        <v>20580600</v>
      </c>
    </row>
    <row r="87" spans="1:10" ht="30" x14ac:dyDescent="0.25">
      <c r="A87" s="22" t="s">
        <v>314</v>
      </c>
      <c r="B87" s="37">
        <v>200</v>
      </c>
      <c r="C87" s="38">
        <v>6</v>
      </c>
      <c r="D87" s="39">
        <v>503</v>
      </c>
      <c r="E87" s="147" t="s">
        <v>172</v>
      </c>
      <c r="F87" s="147"/>
      <c r="G87" s="37">
        <v>244</v>
      </c>
      <c r="H87" s="40">
        <v>20964800</v>
      </c>
      <c r="I87" s="41" t="s">
        <v>202</v>
      </c>
      <c r="J87" s="40">
        <v>20964800</v>
      </c>
    </row>
    <row r="88" spans="1:10" ht="30" x14ac:dyDescent="0.25">
      <c r="A88" s="22" t="s">
        <v>314</v>
      </c>
      <c r="B88" s="37">
        <v>200</v>
      </c>
      <c r="C88" s="38">
        <v>6</v>
      </c>
      <c r="D88" s="39">
        <v>503</v>
      </c>
      <c r="E88" s="147" t="s">
        <v>171</v>
      </c>
      <c r="F88" s="147"/>
      <c r="G88" s="37">
        <v>244</v>
      </c>
      <c r="H88" s="40">
        <v>32302100</v>
      </c>
      <c r="I88" s="41" t="s">
        <v>202</v>
      </c>
      <c r="J88" s="40">
        <v>32302100</v>
      </c>
    </row>
    <row r="89" spans="1:10" ht="30" x14ac:dyDescent="0.25">
      <c r="A89" s="22" t="s">
        <v>314</v>
      </c>
      <c r="B89" s="37">
        <v>200</v>
      </c>
      <c r="C89" s="38">
        <v>6</v>
      </c>
      <c r="D89" s="39">
        <v>503</v>
      </c>
      <c r="E89" s="147" t="s">
        <v>170</v>
      </c>
      <c r="F89" s="147"/>
      <c r="G89" s="37">
        <v>244</v>
      </c>
      <c r="H89" s="40">
        <v>1333400</v>
      </c>
      <c r="I89" s="41" t="s">
        <v>202</v>
      </c>
      <c r="J89" s="40">
        <v>1333400</v>
      </c>
    </row>
    <row r="90" spans="1:10" ht="30" x14ac:dyDescent="0.25">
      <c r="A90" s="22" t="s">
        <v>314</v>
      </c>
      <c r="B90" s="37">
        <v>200</v>
      </c>
      <c r="C90" s="38">
        <v>6</v>
      </c>
      <c r="D90" s="39">
        <v>503</v>
      </c>
      <c r="E90" s="148">
        <v>3910010000</v>
      </c>
      <c r="F90" s="148"/>
      <c r="G90" s="37">
        <v>244</v>
      </c>
      <c r="H90" s="40">
        <v>570000</v>
      </c>
      <c r="I90" s="41" t="s">
        <v>202</v>
      </c>
      <c r="J90" s="40">
        <v>570000</v>
      </c>
    </row>
    <row r="91" spans="1:10" ht="30" x14ac:dyDescent="0.25">
      <c r="A91" s="22" t="s">
        <v>314</v>
      </c>
      <c r="B91" s="37">
        <v>200</v>
      </c>
      <c r="C91" s="38">
        <v>6</v>
      </c>
      <c r="D91" s="39">
        <v>503</v>
      </c>
      <c r="E91" s="148">
        <v>3920010000</v>
      </c>
      <c r="F91" s="148"/>
      <c r="G91" s="37">
        <v>244</v>
      </c>
      <c r="H91" s="40">
        <v>399000</v>
      </c>
      <c r="I91" s="41" t="s">
        <v>202</v>
      </c>
      <c r="J91" s="40">
        <v>399000</v>
      </c>
    </row>
    <row r="92" spans="1:10" ht="30" x14ac:dyDescent="0.25">
      <c r="A92" s="22" t="s">
        <v>314</v>
      </c>
      <c r="B92" s="37">
        <v>200</v>
      </c>
      <c r="C92" s="38">
        <v>6</v>
      </c>
      <c r="D92" s="39">
        <v>503</v>
      </c>
      <c r="E92" s="147" t="s">
        <v>257</v>
      </c>
      <c r="F92" s="147"/>
      <c r="G92" s="37">
        <v>244</v>
      </c>
      <c r="H92" s="40">
        <v>1035000</v>
      </c>
      <c r="I92" s="40">
        <v>600000</v>
      </c>
      <c r="J92" s="40">
        <v>435000</v>
      </c>
    </row>
    <row r="93" spans="1:10" ht="30" x14ac:dyDescent="0.25">
      <c r="A93" s="22" t="s">
        <v>314</v>
      </c>
      <c r="B93" s="37">
        <v>200</v>
      </c>
      <c r="C93" s="38">
        <v>6</v>
      </c>
      <c r="D93" s="39">
        <v>503</v>
      </c>
      <c r="E93" s="148">
        <v>3930010000</v>
      </c>
      <c r="F93" s="148"/>
      <c r="G93" s="37">
        <v>244</v>
      </c>
      <c r="H93" s="40">
        <v>1093882.44</v>
      </c>
      <c r="I93" s="40">
        <v>88348.32</v>
      </c>
      <c r="J93" s="40">
        <v>1005534.12</v>
      </c>
    </row>
    <row r="94" spans="1:10" ht="30" x14ac:dyDescent="0.25">
      <c r="A94" s="22" t="s">
        <v>314</v>
      </c>
      <c r="B94" s="37">
        <v>200</v>
      </c>
      <c r="C94" s="38">
        <v>6</v>
      </c>
      <c r="D94" s="39">
        <v>503</v>
      </c>
      <c r="E94" s="148">
        <v>3940010000</v>
      </c>
      <c r="F94" s="148"/>
      <c r="G94" s="37">
        <v>244</v>
      </c>
      <c r="H94" s="40">
        <v>1950000</v>
      </c>
      <c r="I94" s="40">
        <v>561516.28</v>
      </c>
      <c r="J94" s="40">
        <v>1388483.72</v>
      </c>
    </row>
    <row r="95" spans="1:10" ht="30" x14ac:dyDescent="0.25">
      <c r="A95" s="22" t="s">
        <v>314</v>
      </c>
      <c r="B95" s="37">
        <v>200</v>
      </c>
      <c r="C95" s="38">
        <v>6</v>
      </c>
      <c r="D95" s="39">
        <v>503</v>
      </c>
      <c r="E95" s="147" t="s">
        <v>264</v>
      </c>
      <c r="F95" s="147"/>
      <c r="G95" s="37">
        <v>244</v>
      </c>
      <c r="H95" s="40">
        <v>850000</v>
      </c>
      <c r="I95" s="41" t="s">
        <v>202</v>
      </c>
      <c r="J95" s="40">
        <v>850000</v>
      </c>
    </row>
    <row r="96" spans="1:10" ht="30" x14ac:dyDescent="0.25">
      <c r="A96" s="22" t="s">
        <v>314</v>
      </c>
      <c r="B96" s="37">
        <v>200</v>
      </c>
      <c r="C96" s="38">
        <v>6</v>
      </c>
      <c r="D96" s="39">
        <v>707</v>
      </c>
      <c r="E96" s="148">
        <v>4010000000</v>
      </c>
      <c r="F96" s="148"/>
      <c r="G96" s="37">
        <v>244</v>
      </c>
      <c r="H96" s="40">
        <v>1140500</v>
      </c>
      <c r="I96" s="40">
        <v>199700</v>
      </c>
      <c r="J96" s="40">
        <v>940800</v>
      </c>
    </row>
    <row r="97" spans="1:10" ht="105" x14ac:dyDescent="0.25">
      <c r="A97" s="22" t="s">
        <v>320</v>
      </c>
      <c r="B97" s="37">
        <v>200</v>
      </c>
      <c r="C97" s="38">
        <v>6</v>
      </c>
      <c r="D97" s="39">
        <v>801</v>
      </c>
      <c r="E97" s="148">
        <v>4420099980</v>
      </c>
      <c r="F97" s="148"/>
      <c r="G97" s="37">
        <v>611</v>
      </c>
      <c r="H97" s="40">
        <v>2400000</v>
      </c>
      <c r="I97" s="40">
        <v>542050</v>
      </c>
      <c r="J97" s="40">
        <v>1857950</v>
      </c>
    </row>
    <row r="98" spans="1:10" ht="30" x14ac:dyDescent="0.25">
      <c r="A98" s="22" t="s">
        <v>314</v>
      </c>
      <c r="B98" s="37">
        <v>200</v>
      </c>
      <c r="C98" s="38">
        <v>6</v>
      </c>
      <c r="D98" s="39">
        <v>804</v>
      </c>
      <c r="E98" s="148">
        <v>4110010000</v>
      </c>
      <c r="F98" s="148"/>
      <c r="G98" s="37">
        <v>244</v>
      </c>
      <c r="H98" s="40">
        <v>3203500</v>
      </c>
      <c r="I98" s="40">
        <v>748150</v>
      </c>
      <c r="J98" s="40">
        <v>2455350</v>
      </c>
    </row>
    <row r="99" spans="1:10" ht="60" x14ac:dyDescent="0.25">
      <c r="A99" s="22" t="s">
        <v>321</v>
      </c>
      <c r="B99" s="37">
        <v>200</v>
      </c>
      <c r="C99" s="38">
        <v>6</v>
      </c>
      <c r="D99" s="37">
        <v>1001</v>
      </c>
      <c r="E99" s="147" t="s">
        <v>181</v>
      </c>
      <c r="F99" s="147"/>
      <c r="G99" s="37">
        <v>321</v>
      </c>
      <c r="H99" s="40">
        <v>109500</v>
      </c>
      <c r="I99" s="40">
        <v>4071</v>
      </c>
      <c r="J99" s="40">
        <v>105429</v>
      </c>
    </row>
    <row r="100" spans="1:10" ht="60" x14ac:dyDescent="0.25">
      <c r="A100" s="22" t="s">
        <v>322</v>
      </c>
      <c r="B100" s="37">
        <v>200</v>
      </c>
      <c r="C100" s="38">
        <v>6</v>
      </c>
      <c r="D100" s="37">
        <v>1003</v>
      </c>
      <c r="E100" s="148">
        <v>4210010000</v>
      </c>
      <c r="F100" s="148"/>
      <c r="G100" s="37">
        <v>313</v>
      </c>
      <c r="H100" s="40">
        <v>150000</v>
      </c>
      <c r="I100" s="40">
        <v>20000</v>
      </c>
      <c r="J100" s="40">
        <v>130000</v>
      </c>
    </row>
    <row r="101" spans="1:10" ht="105" x14ac:dyDescent="0.25">
      <c r="A101" s="22" t="s">
        <v>323</v>
      </c>
      <c r="B101" s="37">
        <v>200</v>
      </c>
      <c r="C101" s="38">
        <v>6</v>
      </c>
      <c r="D101" s="37">
        <v>1102</v>
      </c>
      <c r="E101" s="148">
        <v>4820099980</v>
      </c>
      <c r="F101" s="148"/>
      <c r="G101" s="37">
        <v>611</v>
      </c>
      <c r="H101" s="40">
        <v>9600000</v>
      </c>
      <c r="I101" s="40">
        <v>2408100</v>
      </c>
      <c r="J101" s="40">
        <v>7191900</v>
      </c>
    </row>
    <row r="102" spans="1:10" x14ac:dyDescent="0.25">
      <c r="A102" s="22" t="s">
        <v>318</v>
      </c>
      <c r="B102" s="37">
        <v>200</v>
      </c>
      <c r="C102" s="38">
        <v>6</v>
      </c>
      <c r="D102" s="37">
        <v>1202</v>
      </c>
      <c r="E102" s="147" t="s">
        <v>147</v>
      </c>
      <c r="F102" s="147"/>
      <c r="G102" s="37">
        <v>853</v>
      </c>
      <c r="H102" s="40">
        <v>40000</v>
      </c>
      <c r="I102" s="41" t="s">
        <v>202</v>
      </c>
      <c r="J102" s="40">
        <v>40000</v>
      </c>
    </row>
    <row r="103" spans="1:10" ht="24.75" x14ac:dyDescent="0.25">
      <c r="A103" s="31" t="s">
        <v>324</v>
      </c>
      <c r="B103" s="34">
        <v>450</v>
      </c>
      <c r="C103" s="33">
        <v>0</v>
      </c>
      <c r="D103" s="34">
        <v>7900</v>
      </c>
      <c r="E103" s="146">
        <v>0</v>
      </c>
      <c r="F103" s="146"/>
      <c r="G103" s="33">
        <v>0</v>
      </c>
      <c r="H103" s="42">
        <v>-6154712.4800000004</v>
      </c>
      <c r="I103" s="42">
        <v>2973388.38</v>
      </c>
      <c r="J103" s="43">
        <v>-9128100.8599999994</v>
      </c>
    </row>
    <row r="104" spans="1:10" x14ac:dyDescent="0.25">
      <c r="A104" s="29"/>
      <c r="B104" s="29"/>
      <c r="C104" s="29"/>
      <c r="D104" s="29"/>
      <c r="E104" s="29"/>
      <c r="F104" s="29"/>
      <c r="G104" s="29"/>
    </row>
    <row r="105" spans="1:10" x14ac:dyDescent="0.25">
      <c r="A105" s="138" t="s">
        <v>325</v>
      </c>
      <c r="B105" s="138"/>
      <c r="C105" s="138"/>
      <c r="D105" s="138"/>
      <c r="E105" s="138"/>
      <c r="F105" s="138"/>
      <c r="G105" s="138"/>
      <c r="H105" s="138"/>
      <c r="I105" s="138"/>
      <c r="J105" s="138"/>
    </row>
    <row r="107" spans="1:10" ht="45" x14ac:dyDescent="0.25">
      <c r="A107" s="11" t="s">
        <v>297</v>
      </c>
      <c r="B107" s="12" t="s">
        <v>298</v>
      </c>
      <c r="C107" s="145" t="s">
        <v>326</v>
      </c>
      <c r="D107" s="145"/>
      <c r="E107" s="145"/>
      <c r="F107" s="145"/>
      <c r="G107" s="145"/>
      <c r="H107" s="13" t="s">
        <v>309</v>
      </c>
      <c r="I107" s="44" t="s">
        <v>6</v>
      </c>
      <c r="J107" s="12" t="s">
        <v>7</v>
      </c>
    </row>
    <row r="108" spans="1:10" x14ac:dyDescent="0.25">
      <c r="A108" s="14">
        <v>1</v>
      </c>
      <c r="B108" s="14">
        <v>2</v>
      </c>
      <c r="C108" s="142">
        <v>3</v>
      </c>
      <c r="D108" s="142"/>
      <c r="E108" s="142"/>
      <c r="F108" s="142"/>
      <c r="G108" s="142"/>
      <c r="H108" s="14">
        <v>4</v>
      </c>
      <c r="I108" s="14">
        <v>5</v>
      </c>
      <c r="J108" s="14">
        <v>6</v>
      </c>
    </row>
    <row r="109" spans="1:10" ht="24.75" x14ac:dyDescent="0.25">
      <c r="A109" s="45" t="s">
        <v>152</v>
      </c>
      <c r="B109" s="37">
        <v>500</v>
      </c>
      <c r="C109" s="38">
        <v>0</v>
      </c>
      <c r="D109" s="148">
        <v>90000000000000</v>
      </c>
      <c r="E109" s="148"/>
      <c r="F109" s="148"/>
      <c r="G109" s="38">
        <v>0</v>
      </c>
      <c r="H109" s="46">
        <v>6154712.4800000004</v>
      </c>
      <c r="I109" s="46">
        <v>-2973388.38</v>
      </c>
      <c r="J109" s="40">
        <v>9128100.8599999994</v>
      </c>
    </row>
    <row r="110" spans="1:10" x14ac:dyDescent="0.25">
      <c r="A110" s="45"/>
      <c r="B110" s="37">
        <v>520</v>
      </c>
      <c r="C110" s="38">
        <v>0</v>
      </c>
      <c r="D110" s="149">
        <v>1000000000000</v>
      </c>
      <c r="E110" s="149"/>
      <c r="F110" s="149"/>
      <c r="G110" s="38">
        <v>0</v>
      </c>
      <c r="H110" s="47" t="s">
        <v>202</v>
      </c>
      <c r="I110" s="47" t="s">
        <v>202</v>
      </c>
      <c r="J110" s="41" t="s">
        <v>202</v>
      </c>
    </row>
    <row r="111" spans="1:10" x14ac:dyDescent="0.25">
      <c r="A111" s="45"/>
      <c r="B111" s="37">
        <v>620</v>
      </c>
      <c r="C111" s="38">
        <v>0</v>
      </c>
      <c r="D111" s="149">
        <v>2000000000000</v>
      </c>
      <c r="E111" s="149"/>
      <c r="F111" s="149"/>
      <c r="G111" s="38">
        <v>0</v>
      </c>
      <c r="H111" s="47" t="s">
        <v>202</v>
      </c>
      <c r="I111" s="47" t="s">
        <v>202</v>
      </c>
      <c r="J111" s="41" t="s">
        <v>202</v>
      </c>
    </row>
    <row r="112" spans="1:10" x14ac:dyDescent="0.25">
      <c r="A112" s="45" t="s">
        <v>153</v>
      </c>
      <c r="B112" s="37">
        <v>700</v>
      </c>
      <c r="C112" s="38">
        <v>0</v>
      </c>
      <c r="D112" s="149">
        <v>1000000000000</v>
      </c>
      <c r="E112" s="149"/>
      <c r="F112" s="149"/>
      <c r="G112" s="38">
        <v>0</v>
      </c>
      <c r="H112" s="46">
        <v>6154712.4800000004</v>
      </c>
      <c r="I112" s="46">
        <v>-2973388.38</v>
      </c>
      <c r="J112" s="40">
        <v>9128100.8599999994</v>
      </c>
    </row>
    <row r="113" spans="1:10" ht="30" x14ac:dyDescent="0.25">
      <c r="A113" s="22" t="s">
        <v>327</v>
      </c>
      <c r="B113" s="37">
        <v>710</v>
      </c>
      <c r="C113" s="38">
        <v>0</v>
      </c>
      <c r="D113" s="149">
        <v>1050201030000</v>
      </c>
      <c r="E113" s="149"/>
      <c r="F113" s="149"/>
      <c r="G113" s="37">
        <v>510</v>
      </c>
      <c r="H113" s="40">
        <v>-207866847.46000001</v>
      </c>
      <c r="I113" s="40">
        <v>-23341036.379999999</v>
      </c>
      <c r="J113" s="48">
        <v>-184525811.08000001</v>
      </c>
    </row>
    <row r="114" spans="1:10" ht="30" x14ac:dyDescent="0.25">
      <c r="A114" s="22" t="s">
        <v>328</v>
      </c>
      <c r="B114" s="37">
        <v>720</v>
      </c>
      <c r="C114" s="38">
        <v>0</v>
      </c>
      <c r="D114" s="149">
        <v>1050201030000</v>
      </c>
      <c r="E114" s="149"/>
      <c r="F114" s="149"/>
      <c r="G114" s="37">
        <v>610</v>
      </c>
      <c r="H114" s="40">
        <v>214021559.94</v>
      </c>
      <c r="I114" s="40">
        <v>20367648</v>
      </c>
      <c r="J114" s="48">
        <v>193653911.94</v>
      </c>
    </row>
  </sheetData>
  <mergeCells count="106">
    <mergeCell ref="D111:F111"/>
    <mergeCell ref="D112:F112"/>
    <mergeCell ref="D113:F113"/>
    <mergeCell ref="D114:F114"/>
    <mergeCell ref="E103:F103"/>
    <mergeCell ref="A105:J105"/>
    <mergeCell ref="C107:G107"/>
    <mergeCell ref="C108:G108"/>
    <mergeCell ref="D109:F109"/>
    <mergeCell ref="D110:F110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D47:F47"/>
    <mergeCell ref="D48:F48"/>
    <mergeCell ref="A50:J50"/>
    <mergeCell ref="C52:G52"/>
    <mergeCell ref="C53:G53"/>
    <mergeCell ref="E54:F54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0:J10"/>
    <mergeCell ref="C12:G12"/>
    <mergeCell ref="C13:G13"/>
    <mergeCell ref="D14:F14"/>
    <mergeCell ref="D15:F15"/>
    <mergeCell ref="D16:F16"/>
    <mergeCell ref="B1:H1"/>
    <mergeCell ref="B3:H3"/>
    <mergeCell ref="B5:H5"/>
    <mergeCell ref="B6:H6"/>
    <mergeCell ref="B7:H7"/>
    <mergeCell ref="B8:H8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2022-04-19T07:24:17Z</dcterms:modified>
</cp:coreProperties>
</file>