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9C7CE498-CE30-43FD-9901-8DB8FCAD41AA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Сведения о ходе исполнения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 s="1"/>
  <c r="C6" i="1"/>
  <c r="D6" i="1"/>
  <c r="E6" i="1"/>
  <c r="C7" i="1"/>
  <c r="D7" i="1"/>
  <c r="C8" i="1"/>
  <c r="D8" i="1"/>
  <c r="E8" i="1" s="1"/>
  <c r="C9" i="1"/>
  <c r="D9" i="1"/>
  <c r="E9" i="1" s="1"/>
  <c r="C10" i="1"/>
  <c r="D10" i="1"/>
  <c r="C11" i="1"/>
  <c r="E11" i="1" s="1"/>
  <c r="D11" i="1"/>
  <c r="C12" i="1"/>
  <c r="D12" i="1"/>
  <c r="C13" i="1"/>
  <c r="D13" i="1"/>
  <c r="C14" i="1"/>
  <c r="D14" i="1"/>
  <c r="E14" i="1" s="1"/>
  <c r="D15" i="1"/>
  <c r="C16" i="1"/>
  <c r="D16" i="1"/>
  <c r="C20" i="1"/>
  <c r="E20" i="1" s="1"/>
  <c r="D20" i="1"/>
  <c r="C21" i="1"/>
  <c r="D21" i="1"/>
  <c r="E21" i="1"/>
  <c r="C22" i="1"/>
  <c r="D22" i="1"/>
  <c r="C23" i="1"/>
  <c r="D23" i="1"/>
  <c r="E23" i="1" s="1"/>
  <c r="C24" i="1"/>
  <c r="D24" i="1"/>
  <c r="E24" i="1" s="1"/>
  <c r="C25" i="1"/>
  <c r="D25" i="1"/>
  <c r="E25" i="1" s="1"/>
  <c r="C26" i="1"/>
  <c r="D26" i="1"/>
  <c r="E26" i="1" s="1"/>
  <c r="C27" i="1"/>
  <c r="C30" i="1" s="1"/>
  <c r="D27" i="1"/>
  <c r="C28" i="1"/>
  <c r="D28" i="1"/>
  <c r="C29" i="1"/>
  <c r="D29" i="1"/>
  <c r="E29" i="1" s="1"/>
  <c r="E22" i="1" l="1"/>
  <c r="E7" i="1"/>
  <c r="E10" i="1"/>
  <c r="E28" i="1"/>
  <c r="E27" i="1"/>
  <c r="C17" i="1"/>
  <c r="C31" i="1" s="1"/>
  <c r="D30" i="1"/>
  <c r="E30" i="1" s="1"/>
  <c r="D17" i="1"/>
  <c r="E17" i="1" l="1"/>
  <c r="D31" i="1"/>
</calcChain>
</file>

<file path=xl/sharedStrings.xml><?xml version="1.0" encoding="utf-8"?>
<sst xmlns="http://schemas.openxmlformats.org/spreadsheetml/2006/main" count="60" uniqueCount="60">
  <si>
    <t>КБК</t>
  </si>
  <si>
    <t xml:space="preserve">Наименование </t>
  </si>
  <si>
    <t>Годовые назначения, тыс.руб.</t>
  </si>
  <si>
    <t>% исполнения</t>
  </si>
  <si>
    <t>ДОХОДЫ</t>
  </si>
  <si>
    <t>000 1 01 00000 00 0000 000 </t>
  </si>
  <si>
    <t>НАЛОГИ НА ПРИБЫЛЬ, ДОХОДЫ</t>
  </si>
  <si>
    <t>000 1 03 00000 00 0000 000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</si>
  <si>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</si>
  <si>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</si>
  <si>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ИМУЩЕСТВО, в том числе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</si>
  <si>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</si>
  <si>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</si>
  <si>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</si>
  <si>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</si>
  <si>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</si>
  <si>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</si>
  <si>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</si>
  <si>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</si>
  <si>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</si>
  <si>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</si>
  <si>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</si>
  <si>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 xml:space="preserve">ШТРАФЫ, САНКЦИИ, ВОЗМЕЩЕНИЕ УЩЕРБА
</t>
  </si>
  <si>
    <t>000 2 02 00000 00 0000 000</t>
  </si>
  <si>
    <t>БЕЗВОЗМЕЗДНЫЕ ПОСТУПЛЕНИЯ ОТ ДРУГИХ БЮДЖЕТОВ БЮДЖЕТНОЙ СИСТЕМЫ РОССИЙСКОЙ ФЕДЕРАЦИИ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</si>
  <si>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</si>
  <si>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</si>
  <si>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ВСЕГО</t>
  </si>
  <si>
    <t>РАСХОДЫ</t>
  </si>
  <si>
    <t>0100 </t>
  </si>
  <si>
    <t>ОБЩЕГОСУДАРСТВЕННЫЕ ВОПРОСЫ</t>
  </si>
  <si>
    <t>0200 </t>
  </si>
  <si>
    <t>НАЦИОНАЛЬНАЯ ОБОРОНА</t>
  </si>
  <si>
    <t>0300 </t>
  </si>
  <si>
    <t>НАЦИОНАЛЬНАЯ БЕЗОПАСНОСТЬ И ПРАВООХРАНИТЕЛЬНАЯ ДЕЯТЕЛЬНОСТЬ</t>
  </si>
  <si>
    <t>0400 </t>
  </si>
  <si>
    <t>НАЦИОНАЛЬНАЯ ЭКОНОМИКА</t>
  </si>
  <si>
    <t>0500 </t>
  </si>
  <si>
    <t>ЖИЛИЩНО-КОММУНАЛЬНОЕ ХОЗЯЙСТВО</t>
  </si>
  <si>
    <t>0700 </t>
  </si>
  <si>
    <t>ОБРАЗОВАНИЕ</t>
  </si>
  <si>
    <t>0800 </t>
  </si>
  <si>
    <t>КУЛЬТУРА, КИНЕМАТОГРАФИЯ</t>
  </si>
  <si>
    <t>СОЦИАЛЬНАЯ ПОЛИТИКА</t>
  </si>
  <si>
    <t>ФИЗИЧЕСКАЯ КУЛЬТУРА И СПОРТ</t>
  </si>
  <si>
    <t>ПЕРИОДИЧЕСКАЯ ПЕЧАТЬ И ИЗДАТЕЛЬСТВА</t>
  </si>
  <si>
    <t>РАСХОДЫ БЮДЖЕТА - ВСЕГО </t>
  </si>
  <si>
    <t>7900 </t>
  </si>
  <si>
    <t>Результат исполнения бюджета (дефицит "-", профицит "+")</t>
  </si>
  <si>
    <t>Глава администрации поселения Кокошкино</t>
  </si>
  <si>
    <t>Н.П. Маминова</t>
  </si>
  <si>
    <t>Заместитель главы администрации</t>
  </si>
  <si>
    <t>Г.В. Гущина</t>
  </si>
  <si>
    <t>Главный бухгалтер - начальник отдела</t>
  </si>
  <si>
    <t>Т.А. Лыгина</t>
  </si>
  <si>
    <t xml:space="preserve">бухгалтерского учета и отчетности администрации </t>
  </si>
  <si>
    <t>Администрация поселения Кокошкино в городе Москве предоставляет сведения о ходе исполнения бюджета  поселения Кокошкино за 9 месяцев 2023 года в соответствии с п. 6 ст. 52 Федерального закона  от 06.10.2003 г. № 131-ФЗ "Об общих принципах организации местного самоуправления в Российской Федерации":</t>
  </si>
  <si>
    <t>Исполнение на 01.10.2023 г., тыс.руб.</t>
  </si>
  <si>
    <t>000 2 07 00000 00 0000 000</t>
  </si>
  <si>
    <t>БЕЗВОЗМЕЗДНЫЕ ПОСТУПЛЕНИЯ В БЮДЖЕТЫ ВНУТРИГОРОДСКИХ МУНИЦИПАЛЬНЫХ ОБРАЗОВАНИЙ ГОРОДОВ ФЕДЕРАЛЬНОГО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</si>
</sst>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/>
    </xf>
    <xf numFmtId="0" fontId="2" fillId="0" borderId="2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/>
    <xf numFmtId="0" fontId="7" fillId="0" borderId="0" xfId="0" applyNumberFormat="1" applyFont="1" applyBorder="1" applyAlignment="1"/>
    <xf numFmtId="0" fontId="6" fillId="0" borderId="0" xfId="0" applyNumberFormat="1" applyFont="1" applyBorder="1" applyAlignment="1"/>
    <xf numFmtId="0" fontId="6" fillId="0" borderId="4" xfId="0" applyNumberFormat="1" applyFont="1" applyBorder="1" applyAlignment="1"/>
    <xf numFmtId="0" fontId="3" fillId="0" borderId="0" xfId="0" applyNumberFormat="1" applyFont="1" applyBorder="1" applyAlignment="1">
      <alignment horizontal="left"/>
    </xf>
    <xf numFmtId="0" fontId="3" fillId="0" borderId="4" xfId="0" applyNumberFormat="1" applyFont="1" applyBorder="1" applyAlignment="1"/>
    <xf numFmtId="0" fontId="6" fillId="0" borderId="0" xfId="0" applyNumberFormat="1" applyFont="1" applyBorder="1" applyAlignment="1">
      <alignment horizontal="left"/>
    </xf>
    <xf numFmtId="165" fontId="3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2023/13.%20&#1054;&#1090;&#1095;&#1077;&#1090;&#1099;%20&#1085;&#1072;%20&#1086;&#1087;&#1091;&#1073;&#1083;&#1080;&#1082;&#1086;&#1074;&#1072;&#1085;&#1080;&#1077;/9%20&#1084;&#1077;&#1089;&#1103;&#1094;&#1077;&#1074;%202023/&#1057;&#1074;&#1077;&#1076;&#1077;&#1085;&#1080;&#1103;%20&#1086;%20&#1093;&#1086;&#1076;&#1077;%20&#1080;&#1089;&#1087;&#1086;&#1083;&#1085;&#1077;&#1085;&#1080;&#1103;%20&#1073;&#1102;&#1076;&#1078;&#1077;&#1090;&#1072;%209%20&#1084;&#1077;&#1089;&#1103;&#1094;&#1077;&#1074;%202023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нение"/>
      <sheetName val="Лист2"/>
    </sheetNames>
    <sheetDataSet>
      <sheetData sheetId="0"/>
      <sheetData sheetId="1">
        <row r="13">
          <cell r="Y13">
            <v>99956100</v>
          </cell>
          <cell r="Z13">
            <v>73938022.129999995</v>
          </cell>
        </row>
        <row r="14">
          <cell r="Y14">
            <v>2334100</v>
          </cell>
          <cell r="Z14">
            <v>1849975.25</v>
          </cell>
        </row>
        <row r="15">
          <cell r="Y15">
            <v>41012035</v>
          </cell>
          <cell r="Z15">
            <v>27123188.940000001</v>
          </cell>
        </row>
        <row r="17">
          <cell r="Z17">
            <v>11128.38</v>
          </cell>
        </row>
        <row r="18">
          <cell r="Z18">
            <v>5922939.0800000001</v>
          </cell>
        </row>
        <row r="19">
          <cell r="Z19">
            <v>45311.81</v>
          </cell>
        </row>
        <row r="20">
          <cell r="Z20">
            <v>56429244.93</v>
          </cell>
        </row>
        <row r="31">
          <cell r="T31">
            <v>13032000</v>
          </cell>
          <cell r="U31">
            <v>1999413.64</v>
          </cell>
        </row>
        <row r="32">
          <cell r="T32">
            <v>0</v>
          </cell>
        </row>
        <row r="33">
          <cell r="T33">
            <v>24300035</v>
          </cell>
          <cell r="U33">
            <v>24174772.170000002</v>
          </cell>
        </row>
        <row r="34">
          <cell r="T34">
            <v>0</v>
          </cell>
        </row>
        <row r="35">
          <cell r="T35">
            <v>3680000</v>
          </cell>
          <cell r="U35">
            <v>949003.13</v>
          </cell>
        </row>
        <row r="36">
          <cell r="T36">
            <v>0</v>
          </cell>
        </row>
        <row r="37">
          <cell r="T37">
            <v>2264200</v>
          </cell>
          <cell r="U37">
            <v>1010832.71</v>
          </cell>
        </row>
        <row r="38">
          <cell r="T38">
            <v>0</v>
          </cell>
        </row>
        <row r="39">
          <cell r="T39">
            <v>249999.96</v>
          </cell>
          <cell r="U39">
            <v>187499.97</v>
          </cell>
        </row>
        <row r="40">
          <cell r="T40">
            <v>1746.92</v>
          </cell>
          <cell r="U40">
            <v>1746.92</v>
          </cell>
        </row>
        <row r="41">
          <cell r="T41">
            <v>0</v>
          </cell>
        </row>
        <row r="42">
          <cell r="T42">
            <v>3954119.69</v>
          </cell>
          <cell r="U42">
            <v>2703051.42</v>
          </cell>
        </row>
        <row r="43">
          <cell r="T43">
            <v>0</v>
          </cell>
        </row>
        <row r="44">
          <cell r="T44">
            <v>40700</v>
          </cell>
        </row>
        <row r="45">
          <cell r="T45">
            <v>5149231.8600000003</v>
          </cell>
        </row>
        <row r="46">
          <cell r="T46">
            <v>0</v>
          </cell>
        </row>
        <row r="47">
          <cell r="T47">
            <v>45311.81</v>
          </cell>
        </row>
        <row r="48">
          <cell r="T48">
            <v>182291800</v>
          </cell>
        </row>
        <row r="49">
          <cell r="T49">
            <v>646900</v>
          </cell>
        </row>
        <row r="50">
          <cell r="T50">
            <v>317300</v>
          </cell>
        </row>
        <row r="51">
          <cell r="U51">
            <v>16</v>
          </cell>
        </row>
        <row r="52">
          <cell r="T52">
            <v>0</v>
          </cell>
          <cell r="U52">
            <v>-3426490.65</v>
          </cell>
        </row>
        <row r="58">
          <cell r="T58">
            <v>131961207.65000001</v>
          </cell>
          <cell r="U58">
            <v>90127700.840000004</v>
          </cell>
        </row>
        <row r="99">
          <cell r="T99">
            <v>646900</v>
          </cell>
          <cell r="U99">
            <v>425641.58</v>
          </cell>
        </row>
        <row r="108">
          <cell r="T108">
            <v>3588250</v>
          </cell>
          <cell r="U108">
            <v>1150438.8500000001</v>
          </cell>
        </row>
        <row r="133">
          <cell r="T133">
            <v>8980186.7300000004</v>
          </cell>
          <cell r="U133">
            <v>4473932.63</v>
          </cell>
        </row>
        <row r="154">
          <cell r="T154">
            <v>203730848.19999999</v>
          </cell>
          <cell r="U154">
            <v>66068565.049999997</v>
          </cell>
        </row>
        <row r="200">
          <cell r="T200">
            <v>2116600</v>
          </cell>
          <cell r="U200">
            <v>1596900</v>
          </cell>
        </row>
        <row r="206">
          <cell r="T206">
            <v>11009400.039999999</v>
          </cell>
          <cell r="U206">
            <v>9773273.5</v>
          </cell>
        </row>
        <row r="216">
          <cell r="T216">
            <v>259500</v>
          </cell>
          <cell r="U216">
            <v>225393</v>
          </cell>
        </row>
        <row r="226">
          <cell r="T226">
            <v>17653336.649999999</v>
          </cell>
          <cell r="U226">
            <v>14906759</v>
          </cell>
        </row>
        <row r="231">
          <cell r="G231">
            <v>40000</v>
          </cell>
        </row>
        <row r="232">
          <cell r="T232">
            <v>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workbookViewId="0">
      <selection activeCell="K3" sqref="K3"/>
    </sheetView>
  </sheetViews>
  <sheetFormatPr defaultRowHeight="18.75" x14ac:dyDescent="0.3"/>
  <cols>
    <col min="1" max="1" width="34" style="24" customWidth="1"/>
    <col min="2" max="2" width="52.5703125" style="25" customWidth="1"/>
    <col min="3" max="3" width="16.7109375" style="25" bestFit="1" customWidth="1"/>
    <col min="4" max="4" width="18.140625" style="25" bestFit="1" customWidth="1"/>
    <col min="5" max="5" width="16.28515625" style="25" bestFit="1" customWidth="1"/>
  </cols>
  <sheetData>
    <row r="1" spans="1:5" ht="112.5" customHeight="1" x14ac:dyDescent="0.25">
      <c r="A1" s="35" t="s">
        <v>56</v>
      </c>
      <c r="B1" s="35"/>
      <c r="C1" s="35"/>
      <c r="D1" s="35"/>
      <c r="E1" s="35"/>
    </row>
    <row r="2" spans="1:5" ht="56.25" x14ac:dyDescent="0.25">
      <c r="A2" s="1" t="s">
        <v>0</v>
      </c>
      <c r="B2" s="1" t="s">
        <v>1</v>
      </c>
      <c r="C2" s="1" t="s">
        <v>2</v>
      </c>
      <c r="D2" s="1" t="s">
        <v>57</v>
      </c>
      <c r="E2" s="1" t="s">
        <v>3</v>
      </c>
    </row>
    <row r="3" spans="1:5" x14ac:dyDescent="0.3">
      <c r="A3" s="2">
        <v>1</v>
      </c>
      <c r="B3" s="2">
        <v>2</v>
      </c>
      <c r="C3" s="2">
        <v>4</v>
      </c>
      <c r="D3" s="2">
        <v>5</v>
      </c>
      <c r="E3" s="3">
        <v>6</v>
      </c>
    </row>
    <row r="4" spans="1:5" x14ac:dyDescent="0.3">
      <c r="A4" s="4"/>
      <c r="B4" s="5" t="s">
        <v>4</v>
      </c>
      <c r="C4" s="6"/>
      <c r="D4" s="6"/>
      <c r="E4" s="7"/>
    </row>
    <row r="5" spans="1:5" x14ac:dyDescent="0.25">
      <c r="A5" s="4" t="s">
        <v>5</v>
      </c>
      <c r="B5" s="8" t="s">
        <v>6</v>
      </c>
      <c r="C5" s="32">
        <f>[1]Лист2!Y13/1000</f>
        <v>99956.1</v>
      </c>
      <c r="D5" s="32">
        <f>[1]Лист2!Z13/1000</f>
        <v>73938.022129999998</v>
      </c>
      <c r="E5" s="10">
        <f>D5/C5*100</f>
        <v>73.970495177382872</v>
      </c>
    </row>
    <row r="6" spans="1:5" ht="47.25" x14ac:dyDescent="0.25">
      <c r="A6" s="4" t="s">
        <v>7</v>
      </c>
      <c r="B6" s="11" t="s">
        <v>8</v>
      </c>
      <c r="C6" s="32">
        <f>[1]Лист2!Y14/1000</f>
        <v>2334.1</v>
      </c>
      <c r="D6" s="32">
        <f>[1]Лист2!Z14/1000</f>
        <v>1849.97525</v>
      </c>
      <c r="E6" s="10">
        <f t="shared" ref="E6:E14" si="0">D6/C6*100</f>
        <v>79.258611456235812</v>
      </c>
    </row>
    <row r="7" spans="1:5" x14ac:dyDescent="0.25">
      <c r="A7" s="4" t="s">
        <v>9</v>
      </c>
      <c r="B7" s="8" t="s">
        <v>10</v>
      </c>
      <c r="C7" s="32">
        <f>[1]Лист2!Y15/1000</f>
        <v>41012.035000000003</v>
      </c>
      <c r="D7" s="32">
        <f>[1]Лист2!Z15/1000</f>
        <v>27123.18894</v>
      </c>
      <c r="E7" s="10">
        <f t="shared" si="0"/>
        <v>66.134706409959904</v>
      </c>
    </row>
    <row r="8" spans="1:5" x14ac:dyDescent="0.25">
      <c r="A8" s="4" t="s">
        <v>11</v>
      </c>
      <c r="B8" s="12" t="s">
        <v>12</v>
      </c>
      <c r="C8" s="32">
        <f>SUM([1]Лист2!T31:T32)/1000</f>
        <v>13032</v>
      </c>
      <c r="D8" s="32">
        <f>SUM([1]Лист2!U31:U32)/1000</f>
        <v>1999.41364</v>
      </c>
      <c r="E8" s="10">
        <f t="shared" si="0"/>
        <v>15.342339165131982</v>
      </c>
    </row>
    <row r="9" spans="1:5" x14ac:dyDescent="0.25">
      <c r="A9" s="4" t="s">
        <v>13</v>
      </c>
      <c r="B9" s="12" t="s">
        <v>14</v>
      </c>
      <c r="C9" s="32">
        <f>SUM([1]Лист2!T33:T36)/1000</f>
        <v>27980.035</v>
      </c>
      <c r="D9" s="32">
        <f>SUM([1]Лист2!U33:U36)/1000</f>
        <v>25123.775300000001</v>
      </c>
      <c r="E9" s="10">
        <f t="shared" si="0"/>
        <v>89.791793684318122</v>
      </c>
    </row>
    <row r="10" spans="1:5" ht="47.25" x14ac:dyDescent="0.25">
      <c r="A10" s="4" t="s">
        <v>15</v>
      </c>
      <c r="B10" s="13" t="s">
        <v>16</v>
      </c>
      <c r="C10" s="32">
        <f>SUM([1]Лист2!T37:T43)/1000</f>
        <v>6470.06657</v>
      </c>
      <c r="D10" s="32">
        <f>SUM([1]Лист2!U37:U43)/1000</f>
        <v>3903.1310199999994</v>
      </c>
      <c r="E10" s="10">
        <f t="shared" si="0"/>
        <v>60.325979304413856</v>
      </c>
    </row>
    <row r="11" spans="1:5" ht="47.25" x14ac:dyDescent="0.25">
      <c r="A11" s="4" t="s">
        <v>17</v>
      </c>
      <c r="B11" s="11" t="s">
        <v>18</v>
      </c>
      <c r="C11" s="32">
        <f>SUM([1]Лист2!T44)/1000</f>
        <v>40.700000000000003</v>
      </c>
      <c r="D11" s="32">
        <f>[1]Лист2!Z17/1000</f>
        <v>11.12838</v>
      </c>
      <c r="E11" s="10">
        <f t="shared" si="0"/>
        <v>27.342457002457</v>
      </c>
    </row>
    <row r="12" spans="1:5" ht="31.5" x14ac:dyDescent="0.25">
      <c r="A12" s="4" t="s">
        <v>19</v>
      </c>
      <c r="B12" s="14" t="s">
        <v>20</v>
      </c>
      <c r="C12" s="32">
        <f>SUM([1]Лист2!T45:T46)/1000</f>
        <v>5149.2318600000008</v>
      </c>
      <c r="D12" s="32">
        <f>[1]Лист2!Z18/1000</f>
        <v>5922.9390800000001</v>
      </c>
      <c r="E12" s="10">
        <v>100</v>
      </c>
    </row>
    <row r="13" spans="1:5" ht="31.5" x14ac:dyDescent="0.25">
      <c r="A13" s="4" t="s">
        <v>21</v>
      </c>
      <c r="B13" s="15" t="s">
        <v>22</v>
      </c>
      <c r="C13" s="32">
        <f>SUM([1]Лист2!T47)/1000</f>
        <v>45.311809999999994</v>
      </c>
      <c r="D13" s="32">
        <f>[1]Лист2!Z19/1000</f>
        <v>45.311809999999994</v>
      </c>
      <c r="E13" s="10"/>
    </row>
    <row r="14" spans="1:5" ht="47.25" x14ac:dyDescent="0.25">
      <c r="A14" s="4" t="s">
        <v>23</v>
      </c>
      <c r="B14" s="13" t="s">
        <v>24</v>
      </c>
      <c r="C14" s="9">
        <f>SUM([1]Лист2!T48:T50)/1000</f>
        <v>183256</v>
      </c>
      <c r="D14" s="9">
        <f>[1]Лист2!Z20/1000</f>
        <v>56429.244930000001</v>
      </c>
      <c r="E14" s="10">
        <f t="shared" si="0"/>
        <v>30.792577012485268</v>
      </c>
    </row>
    <row r="15" spans="1:5" ht="63" x14ac:dyDescent="0.25">
      <c r="A15" s="4" t="s">
        <v>58</v>
      </c>
      <c r="B15" s="16" t="s">
        <v>59</v>
      </c>
      <c r="C15" s="9">
        <v>0</v>
      </c>
      <c r="D15" s="9">
        <f>[1]Лист2!U51/1000</f>
        <v>1.6E-2</v>
      </c>
      <c r="E15" s="10">
        <v>0</v>
      </c>
    </row>
    <row r="16" spans="1:5" ht="63" x14ac:dyDescent="0.25">
      <c r="A16" s="4" t="s">
        <v>25</v>
      </c>
      <c r="B16" s="16" t="s">
        <v>26</v>
      </c>
      <c r="C16" s="9">
        <f>SUM([1]Лист2!T52)/1000</f>
        <v>0</v>
      </c>
      <c r="D16" s="9">
        <f>SUM([1]Лист2!U52)/1000</f>
        <v>-3426.4906499999997</v>
      </c>
      <c r="E16" s="10">
        <v>0</v>
      </c>
    </row>
    <row r="17" spans="1:5" x14ac:dyDescent="0.25">
      <c r="A17" s="17"/>
      <c r="B17" s="5" t="s">
        <v>27</v>
      </c>
      <c r="C17" s="18">
        <f>C5+C6+C7+C10+C11+C14+C13+C12</f>
        <v>338263.54524000001</v>
      </c>
      <c r="D17" s="18">
        <f>D5+D6+D7+D10+D11+D14+D13+D12+D16</f>
        <v>165796.45089000004</v>
      </c>
      <c r="E17" s="19">
        <f>D17/C17*100</f>
        <v>49.013987236598751</v>
      </c>
    </row>
    <row r="18" spans="1:5" x14ac:dyDescent="0.25">
      <c r="A18" s="17"/>
      <c r="B18" s="5"/>
      <c r="C18" s="18"/>
      <c r="D18" s="18"/>
      <c r="E18" s="10"/>
    </row>
    <row r="19" spans="1:5" x14ac:dyDescent="0.25">
      <c r="A19" s="17"/>
      <c r="B19" s="5" t="s">
        <v>28</v>
      </c>
      <c r="C19" s="18"/>
      <c r="D19" s="18"/>
      <c r="E19" s="10"/>
    </row>
    <row r="20" spans="1:5" x14ac:dyDescent="0.25">
      <c r="A20" s="4" t="s">
        <v>29</v>
      </c>
      <c r="B20" s="14" t="s">
        <v>30</v>
      </c>
      <c r="C20" s="9">
        <f>[1]Лист2!T58/1000</f>
        <v>131961.20765</v>
      </c>
      <c r="D20" s="9">
        <f>[1]Лист2!U58/1000</f>
        <v>90127.700840000005</v>
      </c>
      <c r="E20" s="19">
        <f>D20/C20*100</f>
        <v>68.298632942982181</v>
      </c>
    </row>
    <row r="21" spans="1:5" x14ac:dyDescent="0.25">
      <c r="A21" s="4" t="s">
        <v>31</v>
      </c>
      <c r="B21" s="14" t="s">
        <v>32</v>
      </c>
      <c r="C21" s="9">
        <f>[1]Лист2!T99/1000</f>
        <v>646.9</v>
      </c>
      <c r="D21" s="9">
        <f>[1]Лист2!U99/1000</f>
        <v>425.64158000000003</v>
      </c>
      <c r="E21" s="19">
        <f t="shared" ref="E21:E30" si="1">D21/C21*100</f>
        <v>65.797121657134028</v>
      </c>
    </row>
    <row r="22" spans="1:5" ht="31.5" x14ac:dyDescent="0.25">
      <c r="A22" s="4" t="s">
        <v>33</v>
      </c>
      <c r="B22" s="14" t="s">
        <v>34</v>
      </c>
      <c r="C22" s="9">
        <f>[1]Лист2!T108/1000</f>
        <v>3588.25</v>
      </c>
      <c r="D22" s="9">
        <f>[1]Лист2!U108/1000</f>
        <v>1150.43885</v>
      </c>
      <c r="E22" s="19">
        <f t="shared" si="1"/>
        <v>32.061279175085353</v>
      </c>
    </row>
    <row r="23" spans="1:5" x14ac:dyDescent="0.25">
      <c r="A23" s="4" t="s">
        <v>35</v>
      </c>
      <c r="B23" s="14" t="s">
        <v>36</v>
      </c>
      <c r="C23" s="9">
        <f>[1]Лист2!T133/1000</f>
        <v>8980.1867300000013</v>
      </c>
      <c r="D23" s="9">
        <f>[1]Лист2!U133/1000</f>
        <v>4473.9326300000002</v>
      </c>
      <c r="E23" s="19">
        <f t="shared" si="1"/>
        <v>49.820040100658346</v>
      </c>
    </row>
    <row r="24" spans="1:5" x14ac:dyDescent="0.25">
      <c r="A24" s="4" t="s">
        <v>37</v>
      </c>
      <c r="B24" s="14" t="s">
        <v>38</v>
      </c>
      <c r="C24" s="9">
        <f>[1]Лист2!T154/1000</f>
        <v>203730.84819999998</v>
      </c>
      <c r="D24" s="9">
        <f>[1]Лист2!U154/1000</f>
        <v>66068.56504999999</v>
      </c>
      <c r="E24" s="19">
        <f>D24/C24*100</f>
        <v>32.429337841435441</v>
      </c>
    </row>
    <row r="25" spans="1:5" x14ac:dyDescent="0.25">
      <c r="A25" s="4" t="s">
        <v>39</v>
      </c>
      <c r="B25" s="14" t="s">
        <v>40</v>
      </c>
      <c r="C25" s="9">
        <f>[1]Лист2!T200/1000</f>
        <v>2116.6</v>
      </c>
      <c r="D25" s="9">
        <f>[1]Лист2!U200/1000</f>
        <v>1596.9</v>
      </c>
      <c r="E25" s="19">
        <f t="shared" si="1"/>
        <v>75.446470754984418</v>
      </c>
    </row>
    <row r="26" spans="1:5" x14ac:dyDescent="0.25">
      <c r="A26" s="4" t="s">
        <v>41</v>
      </c>
      <c r="B26" s="14" t="s">
        <v>42</v>
      </c>
      <c r="C26" s="9">
        <f>[1]Лист2!T206/1000</f>
        <v>11009.400039999999</v>
      </c>
      <c r="D26" s="9">
        <f>[1]Лист2!U206/1000</f>
        <v>9773.2734999999993</v>
      </c>
      <c r="E26" s="19">
        <f t="shared" si="1"/>
        <v>88.772080808138213</v>
      </c>
    </row>
    <row r="27" spans="1:5" x14ac:dyDescent="0.25">
      <c r="A27" s="4">
        <v>1000</v>
      </c>
      <c r="B27" s="14" t="s">
        <v>43</v>
      </c>
      <c r="C27" s="9">
        <f>[1]Лист2!T216/1000</f>
        <v>259.5</v>
      </c>
      <c r="D27" s="9">
        <f>[1]Лист2!U216/1000</f>
        <v>225.393</v>
      </c>
      <c r="E27" s="19">
        <f t="shared" si="1"/>
        <v>86.856647398843933</v>
      </c>
    </row>
    <row r="28" spans="1:5" x14ac:dyDescent="0.25">
      <c r="A28" s="4">
        <v>1100</v>
      </c>
      <c r="B28" s="14" t="s">
        <v>44</v>
      </c>
      <c r="C28" s="9">
        <f>[1]Лист2!T226/1000</f>
        <v>17653.336649999997</v>
      </c>
      <c r="D28" s="9">
        <f>[1]Лист2!U226/1000</f>
        <v>14906.759</v>
      </c>
      <c r="E28" s="19">
        <f>D28/C28*100</f>
        <v>84.441594784858992</v>
      </c>
    </row>
    <row r="29" spans="1:5" x14ac:dyDescent="0.25">
      <c r="A29" s="4">
        <v>1200</v>
      </c>
      <c r="B29" s="14" t="s">
        <v>45</v>
      </c>
      <c r="C29" s="9">
        <f>[1]Лист2!T232/1000</f>
        <v>40</v>
      </c>
      <c r="D29" s="9">
        <f>[1]Лист2!G231/1000</f>
        <v>40</v>
      </c>
      <c r="E29" s="19">
        <f>D29/C29*100</f>
        <v>100</v>
      </c>
    </row>
    <row r="30" spans="1:5" x14ac:dyDescent="0.25">
      <c r="A30" s="17"/>
      <c r="B30" s="20" t="s">
        <v>46</v>
      </c>
      <c r="C30" s="21">
        <f>SUM(C20:C29)</f>
        <v>379986.22926999995</v>
      </c>
      <c r="D30" s="21">
        <f>SUM(D20:D29)</f>
        <v>188788.60445000001</v>
      </c>
      <c r="E30" s="22">
        <f t="shared" si="1"/>
        <v>49.683012148278642</v>
      </c>
    </row>
    <row r="31" spans="1:5" ht="37.5" x14ac:dyDescent="0.25">
      <c r="A31" s="17" t="s">
        <v>47</v>
      </c>
      <c r="B31" s="20" t="s">
        <v>48</v>
      </c>
      <c r="C31" s="21">
        <f>C17-C30</f>
        <v>-41722.684029999946</v>
      </c>
      <c r="D31" s="21">
        <f>D17-D30+0.1</f>
        <v>-22992.053559999978</v>
      </c>
      <c r="E31" s="22"/>
    </row>
    <row r="32" spans="1:5" x14ac:dyDescent="0.3">
      <c r="E32" s="23"/>
    </row>
    <row r="33" spans="1:5" ht="20.25" x14ac:dyDescent="0.3">
      <c r="A33" s="33"/>
      <c r="B33" s="33"/>
      <c r="C33" s="26"/>
      <c r="D33" s="27"/>
      <c r="E33" s="27"/>
    </row>
    <row r="34" spans="1:5" ht="20.25" x14ac:dyDescent="0.3">
      <c r="A34" s="27" t="s">
        <v>49</v>
      </c>
      <c r="B34" s="27"/>
      <c r="C34" s="28"/>
      <c r="D34" s="34" t="s">
        <v>50</v>
      </c>
      <c r="E34" s="34"/>
    </row>
    <row r="35" spans="1:5" x14ac:dyDescent="0.3">
      <c r="D35" s="29"/>
      <c r="E35" s="29"/>
    </row>
    <row r="36" spans="1:5" x14ac:dyDescent="0.3">
      <c r="D36" s="29"/>
      <c r="E36" s="29"/>
    </row>
    <row r="37" spans="1:5" ht="20.25" x14ac:dyDescent="0.3">
      <c r="A37" s="27" t="s">
        <v>51</v>
      </c>
      <c r="B37" s="27"/>
      <c r="C37" s="30"/>
      <c r="D37" s="34" t="s">
        <v>52</v>
      </c>
      <c r="E37" s="34"/>
    </row>
    <row r="40" spans="1:5" ht="20.25" x14ac:dyDescent="0.3">
      <c r="A40" s="31" t="s">
        <v>53</v>
      </c>
      <c r="B40" s="27"/>
      <c r="C40" s="28"/>
      <c r="D40" s="34" t="s">
        <v>54</v>
      </c>
      <c r="E40" s="34"/>
    </row>
    <row r="41" spans="1:5" ht="20.25" x14ac:dyDescent="0.3">
      <c r="A41" s="31" t="s">
        <v>55</v>
      </c>
      <c r="B41" s="27"/>
      <c r="C41" s="27"/>
      <c r="D41" s="27"/>
      <c r="E41" s="27"/>
    </row>
    <row r="42" spans="1:5" ht="20.25" x14ac:dyDescent="0.3">
      <c r="A42" s="31"/>
      <c r="D42" s="27"/>
    </row>
  </sheetData>
  <mergeCells count="5">
    <mergeCell ref="A33:B33"/>
    <mergeCell ref="D34:E34"/>
    <mergeCell ref="D37:E37"/>
    <mergeCell ref="D40:E40"/>
    <mergeCell ref="A1:E1"/>
  </mergeCells>
  <pageMargins left="0.51181102362204722" right="0.31496062992125984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ходе исполнения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2023-10-05T10:43:32Z</dcterms:modified>
</cp:coreProperties>
</file>